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 программа экология\2023\экология 01-23\"/>
    </mc:Choice>
  </mc:AlternateContent>
  <xr:revisionPtr revIDLastSave="0" documentId="13_ncr:1_{609D79D0-CD91-4C40-9F31-A5B76E3C376B}" xr6:coauthVersionLast="45" xr6:coauthVersionMax="45" xr10:uidLastSave="{00000000-0000-0000-0000-000000000000}"/>
  <bookViews>
    <workbookView xWindow="315" yWindow="120" windowWidth="26895" windowHeight="14625" activeTab="1" xr2:uid="{53F21C9E-569B-44DA-AA27-2C85F2784627}"/>
  </bookViews>
  <sheets>
    <sheet name="приложение 2" sheetId="1" r:id="rId1"/>
    <sheet name="приложение 3" sheetId="2" r:id="rId2"/>
  </sheets>
  <definedNames>
    <definedName name="_Hlk15379152" localSheetId="1">'приложение 3'!$B$69</definedName>
    <definedName name="_Hlk498349570" localSheetId="1">'приложение 3'!$C$97</definedName>
    <definedName name="_Hlk68533228" localSheetId="0">'приложение 2'!$B$4</definedName>
    <definedName name="_Hlk68533307" localSheetId="1">'приложение 3'!$B$4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2" i="2" l="1"/>
  <c r="M149" i="2" s="1"/>
  <c r="M151" i="2"/>
  <c r="M150" i="2"/>
  <c r="O129" i="2"/>
  <c r="N129" i="2"/>
  <c r="M129" i="2"/>
  <c r="M139" i="2"/>
  <c r="M14" i="2"/>
  <c r="P146" i="2"/>
  <c r="P145" i="2"/>
  <c r="P144" i="2"/>
  <c r="P142" i="2"/>
  <c r="P141" i="2"/>
  <c r="P140" i="2"/>
  <c r="O143" i="2"/>
  <c r="O139" i="2" s="1"/>
  <c r="N143" i="2"/>
  <c r="N139" i="2" s="1"/>
  <c r="M143" i="2"/>
  <c r="L143" i="2"/>
  <c r="L139" i="2" s="1"/>
  <c r="K143" i="2"/>
  <c r="J143" i="2"/>
  <c r="J139" i="2" s="1"/>
  <c r="I143" i="2"/>
  <c r="I139" i="2" s="1"/>
  <c r="H143" i="2"/>
  <c r="H139" i="2" s="1"/>
  <c r="G143" i="2"/>
  <c r="F143" i="2"/>
  <c r="F139" i="2" s="1"/>
  <c r="E143" i="2"/>
  <c r="E139" i="2" s="1"/>
  <c r="K139" i="2"/>
  <c r="G139" i="2"/>
  <c r="E134" i="2"/>
  <c r="L54" i="1"/>
  <c r="L43" i="1"/>
  <c r="O43" i="1" s="1"/>
  <c r="P143" i="2" l="1"/>
  <c r="P139" i="2"/>
  <c r="L150" i="2"/>
  <c r="M161" i="2" l="1"/>
  <c r="K58" i="1" l="1"/>
  <c r="O11" i="1" l="1"/>
  <c r="P168" i="2" l="1"/>
  <c r="P167" i="2"/>
  <c r="P164" i="2"/>
  <c r="P163" i="2"/>
  <c r="P160" i="2"/>
  <c r="P159" i="2"/>
  <c r="P138" i="2"/>
  <c r="P137" i="2"/>
  <c r="P136" i="2"/>
  <c r="P135" i="2"/>
  <c r="P133" i="2"/>
  <c r="P132" i="2"/>
  <c r="P131" i="2"/>
  <c r="P130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99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7" i="2"/>
  <c r="P66" i="2"/>
  <c r="P64" i="2"/>
  <c r="P63" i="2"/>
  <c r="P62" i="2"/>
  <c r="P61" i="2"/>
  <c r="P60" i="2"/>
  <c r="P59" i="2"/>
  <c r="P58" i="2"/>
  <c r="P56" i="2"/>
  <c r="P55" i="2"/>
  <c r="P54" i="2"/>
  <c r="P52" i="2"/>
  <c r="P51" i="2"/>
  <c r="P50" i="2"/>
  <c r="P48" i="2"/>
  <c r="P47" i="2"/>
  <c r="P46" i="2"/>
  <c r="P44" i="2"/>
  <c r="P43" i="2"/>
  <c r="P42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O65" i="1"/>
  <c r="O64" i="1"/>
  <c r="O57" i="1"/>
  <c r="O56" i="1"/>
  <c r="O55" i="1"/>
  <c r="O54" i="1"/>
  <c r="O53" i="1"/>
  <c r="O52" i="1"/>
  <c r="O51" i="1"/>
  <c r="O50" i="1"/>
  <c r="O49" i="1"/>
  <c r="O48" i="1"/>
  <c r="O47" i="1"/>
  <c r="O46" i="1"/>
  <c r="O44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6" i="1"/>
  <c r="O25" i="1"/>
  <c r="O24" i="1"/>
  <c r="O23" i="1"/>
  <c r="O22" i="1"/>
  <c r="O21" i="1"/>
  <c r="O20" i="1"/>
  <c r="O19" i="1"/>
  <c r="O18" i="1"/>
  <c r="O17" i="1"/>
  <c r="O16" i="1"/>
  <c r="O14" i="1"/>
  <c r="O13" i="1"/>
  <c r="O12" i="1"/>
  <c r="J68" i="2" l="1"/>
  <c r="M15" i="1"/>
  <c r="M58" i="1" s="1"/>
  <c r="M67" i="1" s="1"/>
  <c r="L15" i="1"/>
  <c r="L58" i="1" s="1"/>
  <c r="L67" i="1" s="1"/>
  <c r="K15" i="1"/>
  <c r="K67" i="1" s="1"/>
  <c r="J15" i="1"/>
  <c r="J58" i="1" s="1"/>
  <c r="J67" i="1" s="1"/>
  <c r="I15" i="1"/>
  <c r="I58" i="1" s="1"/>
  <c r="I67" i="1" s="1"/>
  <c r="H15" i="1"/>
  <c r="H58" i="1" s="1"/>
  <c r="H67" i="1" s="1"/>
  <c r="G15" i="1"/>
  <c r="G58" i="1" s="1"/>
  <c r="G67" i="1" s="1"/>
  <c r="F15" i="1"/>
  <c r="F58" i="1" s="1"/>
  <c r="F67" i="1" s="1"/>
  <c r="E15" i="1"/>
  <c r="E58" i="1" s="1"/>
  <c r="E67" i="1" s="1"/>
  <c r="D15" i="1"/>
  <c r="N152" i="2"/>
  <c r="L152" i="2"/>
  <c r="K152" i="2"/>
  <c r="J152" i="2"/>
  <c r="I152" i="2"/>
  <c r="I149" i="2" s="1"/>
  <c r="H152" i="2"/>
  <c r="G152" i="2"/>
  <c r="F152" i="2"/>
  <c r="E152" i="2"/>
  <c r="N151" i="2"/>
  <c r="L151" i="2"/>
  <c r="K151" i="2"/>
  <c r="J151" i="2"/>
  <c r="I151" i="2"/>
  <c r="H151" i="2"/>
  <c r="G151" i="2"/>
  <c r="F151" i="2"/>
  <c r="E151" i="2"/>
  <c r="N150" i="2"/>
  <c r="K150" i="2"/>
  <c r="J150" i="2"/>
  <c r="J149" i="2" s="1"/>
  <c r="I150" i="2"/>
  <c r="H150" i="2"/>
  <c r="G150" i="2"/>
  <c r="F150" i="2"/>
  <c r="E150" i="2"/>
  <c r="N68" i="2"/>
  <c r="M68" i="2"/>
  <c r="L68" i="2"/>
  <c r="L65" i="2" s="1"/>
  <c r="K68" i="2"/>
  <c r="K65" i="2" s="1"/>
  <c r="I68" i="2"/>
  <c r="H68" i="2"/>
  <c r="H65" i="2" s="1"/>
  <c r="G68" i="2"/>
  <c r="G65" i="2" s="1"/>
  <c r="F68" i="2"/>
  <c r="F65" i="2" s="1"/>
  <c r="E68" i="2"/>
  <c r="N65" i="2"/>
  <c r="M65" i="2"/>
  <c r="I65" i="2"/>
  <c r="N57" i="2"/>
  <c r="M57" i="2"/>
  <c r="L57" i="2"/>
  <c r="K57" i="2"/>
  <c r="J57" i="2"/>
  <c r="I57" i="2"/>
  <c r="H57" i="2"/>
  <c r="G57" i="2"/>
  <c r="F57" i="2"/>
  <c r="E57" i="2"/>
  <c r="N53" i="2"/>
  <c r="M53" i="2"/>
  <c r="L53" i="2"/>
  <c r="K53" i="2"/>
  <c r="J53" i="2"/>
  <c r="I53" i="2"/>
  <c r="H53" i="2"/>
  <c r="G53" i="2"/>
  <c r="F53" i="2"/>
  <c r="E53" i="2"/>
  <c r="N49" i="2"/>
  <c r="M49" i="2"/>
  <c r="L49" i="2"/>
  <c r="K49" i="2"/>
  <c r="J49" i="2"/>
  <c r="I49" i="2"/>
  <c r="H49" i="2"/>
  <c r="G49" i="2"/>
  <c r="F49" i="2"/>
  <c r="E49" i="2"/>
  <c r="N45" i="2"/>
  <c r="M45" i="2"/>
  <c r="L45" i="2"/>
  <c r="K45" i="2"/>
  <c r="J45" i="2"/>
  <c r="I45" i="2"/>
  <c r="H45" i="2"/>
  <c r="G45" i="2"/>
  <c r="F45" i="2"/>
  <c r="E45" i="2"/>
  <c r="N41" i="2"/>
  <c r="M41" i="2"/>
  <c r="L41" i="2"/>
  <c r="K41" i="2"/>
  <c r="J41" i="2"/>
  <c r="I41" i="2"/>
  <c r="H41" i="2"/>
  <c r="G41" i="2"/>
  <c r="F41" i="2"/>
  <c r="E41" i="2"/>
  <c r="N40" i="2"/>
  <c r="M40" i="2"/>
  <c r="L40" i="2"/>
  <c r="K40" i="2"/>
  <c r="J40" i="2"/>
  <c r="I40" i="2"/>
  <c r="H40" i="2"/>
  <c r="G40" i="2"/>
  <c r="F40" i="2"/>
  <c r="E40" i="2"/>
  <c r="N39" i="2"/>
  <c r="M39" i="2"/>
  <c r="L39" i="2"/>
  <c r="K39" i="2"/>
  <c r="J39" i="2"/>
  <c r="I39" i="2"/>
  <c r="H39" i="2"/>
  <c r="G39" i="2"/>
  <c r="F39" i="2"/>
  <c r="E39" i="2"/>
  <c r="N38" i="2"/>
  <c r="N37" i="2" s="1"/>
  <c r="M38" i="2"/>
  <c r="L38" i="2"/>
  <c r="K38" i="2"/>
  <c r="J38" i="2"/>
  <c r="I38" i="2"/>
  <c r="H38" i="2"/>
  <c r="G38" i="2"/>
  <c r="F38" i="2"/>
  <c r="E38" i="2"/>
  <c r="N19" i="2"/>
  <c r="M19" i="2"/>
  <c r="L19" i="2"/>
  <c r="K19" i="2"/>
  <c r="J19" i="2"/>
  <c r="I19" i="2"/>
  <c r="H19" i="2"/>
  <c r="G19" i="2"/>
  <c r="F19" i="2"/>
  <c r="E19" i="2"/>
  <c r="N18" i="2"/>
  <c r="M18" i="2"/>
  <c r="L18" i="2"/>
  <c r="K18" i="2"/>
  <c r="J18" i="2"/>
  <c r="I18" i="2"/>
  <c r="H18" i="2"/>
  <c r="G18" i="2"/>
  <c r="F18" i="2"/>
  <c r="E18" i="2"/>
  <c r="N17" i="2"/>
  <c r="M17" i="2"/>
  <c r="L17" i="2"/>
  <c r="K17" i="2"/>
  <c r="J17" i="2"/>
  <c r="I17" i="2"/>
  <c r="I13" i="2" s="1"/>
  <c r="I9" i="2" s="1"/>
  <c r="H17" i="2"/>
  <c r="G17" i="2"/>
  <c r="F17" i="2"/>
  <c r="E17" i="2"/>
  <c r="N100" i="2"/>
  <c r="N97" i="2" s="1"/>
  <c r="M100" i="2"/>
  <c r="M97" i="2" s="1"/>
  <c r="L100" i="2"/>
  <c r="K100" i="2"/>
  <c r="K97" i="2" s="1"/>
  <c r="J100" i="2"/>
  <c r="J97" i="2" s="1"/>
  <c r="I100" i="2"/>
  <c r="I97" i="2" s="1"/>
  <c r="H100" i="2"/>
  <c r="H97" i="2" s="1"/>
  <c r="G100" i="2"/>
  <c r="G97" i="2" s="1"/>
  <c r="F100" i="2"/>
  <c r="F97" i="2" s="1"/>
  <c r="E100" i="2"/>
  <c r="E98" i="2"/>
  <c r="P98" i="2" s="1"/>
  <c r="L129" i="2"/>
  <c r="K129" i="2"/>
  <c r="J129" i="2"/>
  <c r="I129" i="2"/>
  <c r="H129" i="2"/>
  <c r="G129" i="2"/>
  <c r="F129" i="2"/>
  <c r="E129" i="2"/>
  <c r="N134" i="2"/>
  <c r="M134" i="2"/>
  <c r="L134" i="2"/>
  <c r="K134" i="2"/>
  <c r="J134" i="2"/>
  <c r="I134" i="2"/>
  <c r="H134" i="2"/>
  <c r="G134" i="2"/>
  <c r="F134" i="2"/>
  <c r="N153" i="2"/>
  <c r="M153" i="2"/>
  <c r="L153" i="2"/>
  <c r="K153" i="2"/>
  <c r="J153" i="2"/>
  <c r="I153" i="2"/>
  <c r="H153" i="2"/>
  <c r="G153" i="2"/>
  <c r="F153" i="2"/>
  <c r="E153" i="2"/>
  <c r="N157" i="2"/>
  <c r="M157" i="2"/>
  <c r="L157" i="2"/>
  <c r="K157" i="2"/>
  <c r="J157" i="2"/>
  <c r="I157" i="2"/>
  <c r="H157" i="2"/>
  <c r="G157" i="2"/>
  <c r="F157" i="2"/>
  <c r="E157" i="2"/>
  <c r="N161" i="2"/>
  <c r="L161" i="2"/>
  <c r="K161" i="2"/>
  <c r="J161" i="2"/>
  <c r="I161" i="2"/>
  <c r="H161" i="2"/>
  <c r="G161" i="2"/>
  <c r="F161" i="2"/>
  <c r="E161" i="2"/>
  <c r="N165" i="2"/>
  <c r="M165" i="2"/>
  <c r="L165" i="2"/>
  <c r="K165" i="2"/>
  <c r="J165" i="2"/>
  <c r="I165" i="2"/>
  <c r="H165" i="2"/>
  <c r="G165" i="2"/>
  <c r="F165" i="2"/>
  <c r="E165" i="2"/>
  <c r="P36" i="2"/>
  <c r="O66" i="1"/>
  <c r="O60" i="1"/>
  <c r="O59" i="1"/>
  <c r="O45" i="1"/>
  <c r="O27" i="1"/>
  <c r="N13" i="2" l="1"/>
  <c r="N9" i="2" s="1"/>
  <c r="H14" i="2"/>
  <c r="H10" i="2" s="1"/>
  <c r="F37" i="2"/>
  <c r="J37" i="2"/>
  <c r="I14" i="2"/>
  <c r="I10" i="2" s="1"/>
  <c r="N14" i="2"/>
  <c r="N10" i="2" s="1"/>
  <c r="M10" i="2"/>
  <c r="G14" i="2"/>
  <c r="G10" i="2" s="1"/>
  <c r="F14" i="2"/>
  <c r="F10" i="2" s="1"/>
  <c r="P57" i="2"/>
  <c r="I37" i="2"/>
  <c r="M37" i="2"/>
  <c r="J13" i="2"/>
  <c r="J9" i="2" s="1"/>
  <c r="P166" i="2"/>
  <c r="F13" i="2"/>
  <c r="F9" i="2" s="1"/>
  <c r="L16" i="2"/>
  <c r="F15" i="2"/>
  <c r="F11" i="2" s="1"/>
  <c r="N149" i="2"/>
  <c r="P158" i="2"/>
  <c r="P17" i="2"/>
  <c r="P19" i="2"/>
  <c r="N15" i="2"/>
  <c r="N11" i="2" s="1"/>
  <c r="F149" i="2"/>
  <c r="P162" i="2"/>
  <c r="P129" i="2"/>
  <c r="P155" i="2"/>
  <c r="P156" i="2"/>
  <c r="E97" i="2"/>
  <c r="P161" i="2"/>
  <c r="J14" i="2"/>
  <c r="J10" i="2" s="1"/>
  <c r="P38" i="2"/>
  <c r="P40" i="2"/>
  <c r="P45" i="2"/>
  <c r="P53" i="2"/>
  <c r="E13" i="2"/>
  <c r="E9" i="2" s="1"/>
  <c r="E149" i="2"/>
  <c r="P157" i="2"/>
  <c r="P134" i="2"/>
  <c r="P18" i="2"/>
  <c r="M16" i="2"/>
  <c r="P152" i="2"/>
  <c r="H13" i="2"/>
  <c r="H9" i="2" s="1"/>
  <c r="P165" i="2"/>
  <c r="I16" i="2"/>
  <c r="H16" i="2"/>
  <c r="G13" i="2"/>
  <c r="G9" i="2" s="1"/>
  <c r="K13" i="2"/>
  <c r="K9" i="2" s="1"/>
  <c r="P39" i="2"/>
  <c r="P41" i="2"/>
  <c r="P49" i="2"/>
  <c r="P68" i="2"/>
  <c r="I15" i="2"/>
  <c r="I11" i="2" s="1"/>
  <c r="I8" i="2" s="1"/>
  <c r="J15" i="2"/>
  <c r="J11" i="2" s="1"/>
  <c r="M15" i="2"/>
  <c r="M13" i="2"/>
  <c r="M9" i="2" s="1"/>
  <c r="P153" i="2"/>
  <c r="P150" i="2"/>
  <c r="L13" i="2"/>
  <c r="L14" i="2"/>
  <c r="P151" i="2"/>
  <c r="O15" i="1"/>
  <c r="L97" i="2"/>
  <c r="P100" i="2"/>
  <c r="D58" i="1"/>
  <c r="J65" i="2"/>
  <c r="G149" i="2"/>
  <c r="K149" i="2"/>
  <c r="H15" i="2"/>
  <c r="H11" i="2" s="1"/>
  <c r="L15" i="2"/>
  <c r="K14" i="2"/>
  <c r="K10" i="2" s="1"/>
  <c r="L149" i="2"/>
  <c r="E14" i="2"/>
  <c r="H149" i="2"/>
  <c r="G15" i="2"/>
  <c r="G11" i="2" s="1"/>
  <c r="K15" i="2"/>
  <c r="K11" i="2" s="1"/>
  <c r="E15" i="2"/>
  <c r="E11" i="2" s="1"/>
  <c r="E65" i="2"/>
  <c r="P65" i="2" s="1"/>
  <c r="N12" i="2"/>
  <c r="N8" i="2"/>
  <c r="H37" i="2"/>
  <c r="L37" i="2"/>
  <c r="G37" i="2"/>
  <c r="K37" i="2"/>
  <c r="E37" i="2"/>
  <c r="F16" i="2"/>
  <c r="J16" i="2"/>
  <c r="N16" i="2"/>
  <c r="G16" i="2"/>
  <c r="K16" i="2"/>
  <c r="E16" i="2"/>
  <c r="I12" i="2" l="1"/>
  <c r="P154" i="2"/>
  <c r="F12" i="2"/>
  <c r="K8" i="2"/>
  <c r="F8" i="2"/>
  <c r="P97" i="2"/>
  <c r="H8" i="2"/>
  <c r="J8" i="2"/>
  <c r="P37" i="2"/>
  <c r="J12" i="2"/>
  <c r="P149" i="2"/>
  <c r="P16" i="2"/>
  <c r="H12" i="2"/>
  <c r="M11" i="2"/>
  <c r="M8" i="2" s="1"/>
  <c r="P15" i="2"/>
  <c r="M12" i="2"/>
  <c r="L9" i="2"/>
  <c r="P9" i="2" s="1"/>
  <c r="P13" i="2"/>
  <c r="L10" i="2"/>
  <c r="P14" i="2"/>
  <c r="L11" i="2"/>
  <c r="D67" i="1"/>
  <c r="O67" i="1" s="1"/>
  <c r="O58" i="1"/>
  <c r="L12" i="2"/>
  <c r="G8" i="2"/>
  <c r="G12" i="2"/>
  <c r="E12" i="2"/>
  <c r="E10" i="2"/>
  <c r="E8" i="2" s="1"/>
  <c r="K12" i="2"/>
  <c r="P10" i="2" l="1"/>
  <c r="P12" i="2"/>
  <c r="L8" i="2"/>
  <c r="P8" i="2" s="1"/>
  <c r="P11" i="2"/>
</calcChain>
</file>

<file path=xl/sharedStrings.xml><?xml version="1.0" encoding="utf-8"?>
<sst xmlns="http://schemas.openxmlformats.org/spreadsheetml/2006/main" count="362" uniqueCount="167">
  <si>
    <t xml:space="preserve">Приложение №3  </t>
  </si>
  <si>
    <t>Ресурсное обеспечение и прогнозная (справочная )оценка расходов федерального бюджета, областного бюджета, бюджета Советского района Курской области, внебюджетных источников на реализацию целей муниципальной программы Советского района Курской области «Охрана окружающей среды в Советском районе Курской области»</t>
  </si>
  <si>
    <t>Статус</t>
  </si>
  <si>
    <t>Наименование муниципальной программы, подпрограммы муниципальной программы, основного мероприятия</t>
  </si>
  <si>
    <t>Источники ресурсного обеспечения</t>
  </si>
  <si>
    <t>Оценка расходов, тыс. руб.</t>
  </si>
  <si>
    <t>Муниципальная программа Советского района Курской области</t>
  </si>
  <si>
    <t>«Охрана окружающей среды в советском районе Курской области»</t>
  </si>
  <si>
    <t>Всего</t>
  </si>
  <si>
    <t>Федеральный бюджет</t>
  </si>
  <si>
    <t>Областной бюджет</t>
  </si>
  <si>
    <t>Бюджет Советского района</t>
  </si>
  <si>
    <t>Подпрограмма 1</t>
  </si>
  <si>
    <t xml:space="preserve">«Экология и чистая вода Советского района Курской области» </t>
  </si>
  <si>
    <t xml:space="preserve">Основное мероприятие 1 «Создание ЭВУ в муниципальных образованиях Советского района Курской области, в т.ч. изготовление ПСД» </t>
  </si>
  <si>
    <t>1.1.Создание электромеханической водозаборной установки в д.Екатериновка Советского района</t>
  </si>
  <si>
    <t>1.2. Создание электромеханической водозаборной установки в с.Нижняя Грайворонка Советского района</t>
  </si>
  <si>
    <t>1.3. Создание электромеханической водозаборной установки в п.Садовый Советского района</t>
  </si>
  <si>
    <t>Основное мероприятие 2 «Изготовление ПСД, текущий ремонт водозаборных скважин в муниципальных образованиях района»</t>
  </si>
  <si>
    <t>Основное мероприятие 3 «Ремонт водонапорных башен и водопроводной сети в муниципальных образованиях Советского района Курской области»</t>
  </si>
  <si>
    <t>3.1.Текущий ремонт водозаборной скважины и водопроводных сетей  в с.Липовчик Волжанского сельсовета Советского района</t>
  </si>
  <si>
    <t xml:space="preserve">3.2.Текущий ремонт водонапорной башни в д.Арцыбашевка Краснодолинского сельсовета Советского района </t>
  </si>
  <si>
    <t>3.3. Текущий ремонт водонапорной башни в д.Ефросимовка Верхнерагозецкого сельсовета Советского района</t>
  </si>
  <si>
    <t>3.4. Текущий ремонт водонапорной башни в д.1-е Михайлоанненские Выселки Михайлоанненского сельсовета Советского района</t>
  </si>
  <si>
    <t>3.5. Текущий ремонт водонапорной башни в д.Грязноивановка Александровского сельсовета Советского района</t>
  </si>
  <si>
    <t>Основное мероприятие 4 «Обустройство родников»</t>
  </si>
  <si>
    <t>Основное мероприятие 5 «Разработка проектов зон санитарной охраны объектов водоснабжения в муниципальных образованиях Советского района Курской области»</t>
  </si>
  <si>
    <t>5.1. Разработка проектов зон санитарной охраны объектов водоснабжения в Александровском сельсовете</t>
  </si>
  <si>
    <t>5.2. Разработка проектов зон санитарной охраны объектов водоснабжения в Верхнерагозецком сельсовете</t>
  </si>
  <si>
    <t>5.3. Разработка проектов зон санитарной охраны объектов водоснабжения в Волжанском сельсовете</t>
  </si>
  <si>
    <t>5.4. Разработка проектов зон санитарной охраны объектов водоснабжения в Краснодолинском сельсовете</t>
  </si>
  <si>
    <t>5.5. Разработка проектов зон санитарной охраны объектов водоснабжения в Мансуровском сельсовете</t>
  </si>
  <si>
    <t>5.6. Разработка проектов зон санитарной охраны объектов водоснабжения в Советском сельсовете</t>
  </si>
  <si>
    <t>5.7. Разработка проектов зон санитарной охраны объектов водоснабжения в Михайлоанненском сельсовете</t>
  </si>
  <si>
    <t>6.0. Подготовка и изготовление ПСД на реконструкцию (модернизацию) объектов водоснабжения в муниципальных образованиях района</t>
  </si>
  <si>
    <r>
      <t>6.1.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Михайлоанненском сельсовете</t>
    </r>
  </si>
  <si>
    <r>
      <t>6.2.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Волжанском сельсовете</t>
    </r>
  </si>
  <si>
    <r>
      <t>6.3.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Александровском сельсовете</t>
    </r>
  </si>
  <si>
    <r>
      <t>6.4.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Мансуровском сельсовете</t>
    </r>
  </si>
  <si>
    <r>
      <t>6.5.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Краснодолинском сельсовете</t>
    </r>
  </si>
  <si>
    <r>
      <t>6.6.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Верхнерагозецком сельсовете</t>
    </r>
  </si>
  <si>
    <r>
      <t>6.7.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Ленинком сельсовете</t>
    </r>
  </si>
  <si>
    <t>7.0.Реконструкция (модернизация) объектов водоснабжения в муниципальных образованиях Советского района Курской области</t>
  </si>
  <si>
    <t xml:space="preserve">Бюджет Советского </t>
  </si>
  <si>
    <t>района</t>
  </si>
  <si>
    <t>7.1.Водоснабжение пос. Соколовка Краснодолинский сельсовет Советского района Курской области. Реконструкция, в т.ч. строит. контроль</t>
  </si>
  <si>
    <t>F5 Региональный проект «Чистая вода»</t>
  </si>
  <si>
    <r>
      <t xml:space="preserve">F5.1. </t>
    </r>
    <r>
      <rPr>
        <i/>
        <sz val="8"/>
        <color theme="1"/>
        <rFont val="Times New Roman"/>
        <family val="1"/>
        <charset val="204"/>
      </rPr>
      <t>Реконструкция системы водоснабжения п. Садовый Михайлоанненского сельсовета Советского района Курской области ( строительный контроль)</t>
    </r>
  </si>
  <si>
    <r>
      <t xml:space="preserve">F5.2. </t>
    </r>
    <r>
      <rPr>
        <i/>
        <sz val="8"/>
        <color theme="1"/>
        <rFont val="Times New Roman"/>
        <family val="1"/>
        <charset val="204"/>
      </rPr>
      <t>Водоснабжение с.Крестище Советского района Курской области. Реконструкция (в т.ч. строительный контроль)</t>
    </r>
  </si>
  <si>
    <r>
      <t xml:space="preserve">F5.3. </t>
    </r>
    <r>
      <rPr>
        <i/>
        <sz val="8"/>
        <color theme="1"/>
        <rFont val="Times New Roman"/>
        <family val="1"/>
        <charset val="204"/>
      </rPr>
      <t>Водозаборный узел д. Грязноивановка Александровского сельсовета Советского района Курской области, строительный контроль</t>
    </r>
  </si>
  <si>
    <t>Подпрограмма 2</t>
  </si>
  <si>
    <t xml:space="preserve">«Экология и природные ресурсы Советского района Курской области» </t>
  </si>
  <si>
    <t>Основное мероприятие 1 «Мероприятия по обследованию и ликвидации объекта накопленного вреда окружающей среде, в т.ч. изготовление ПСД»</t>
  </si>
  <si>
    <t>Приложение №2</t>
  </si>
  <si>
    <t>ПЕРЕЧЕНЬ</t>
  </si>
  <si>
    <t>основных мероприятий муниципальной программы «Охрана окружающей среды в Советском районе  Курской области» и их финансирование</t>
  </si>
  <si>
    <t xml:space="preserve">№ </t>
  </si>
  <si>
    <t>п/п</t>
  </si>
  <si>
    <t>Наименование мероприятия</t>
  </si>
  <si>
    <t>Единицы измерения</t>
  </si>
  <si>
    <t xml:space="preserve">всего </t>
  </si>
  <si>
    <t>Подпрограмма 1 « Экология и чистая вода Советского района Курской области»</t>
  </si>
  <si>
    <t>Мероприятие 1</t>
  </si>
  <si>
    <t>Создание ЭВУ в муниципальных образованиях Советского района Курской области, в т.ч. изготовление ПСД</t>
  </si>
  <si>
    <t>Тыс. руб.</t>
  </si>
  <si>
    <t>Создание ЭВУ в д.Екатериновка Советского сельсовета</t>
  </si>
  <si>
    <t>Создание ЭВУ в с.Нижняя Грайворонка Советского сельсовета</t>
  </si>
  <si>
    <t>Создание ЭВУ в п.Садовый Михайлоанненского сельсовета</t>
  </si>
  <si>
    <t>Мероприятие 2</t>
  </si>
  <si>
    <t>Изготовление ПСД, текущий ремонт водозаборных скважин в муниципальных образованиях района</t>
  </si>
  <si>
    <t>Изготовление ПСД, текущий ремонт водозаборных скважин в Александровском сельсовете</t>
  </si>
  <si>
    <t>Изготовление ПСД, текущий ремонт водозаборных скважин в Верхнерагозецком сельсовете</t>
  </si>
  <si>
    <t>Изготовление ПСД, текущий ремонт водозаборных скважин в Волжанском сельсовете</t>
  </si>
  <si>
    <t>Изготовление ПСД, текущий ремонт водозаборных скважин в Краснодолинском сельсовете</t>
  </si>
  <si>
    <t>Изготовление ПСД, текущий ремонт водозаборных скважин в Ледовском сельсовете</t>
  </si>
  <si>
    <t>Изготовление ПСД, текущий ремонт водозаборных скважин в Ленинском сельсовете</t>
  </si>
  <si>
    <t>Изготовление ПСД, текущий ремонт водозаборных скважин в Мансуровском сельсовете</t>
  </si>
  <si>
    <t>Изготовление ПСД, текущий ремонт водозаборных скважин в Михайлоанненском сельсовете</t>
  </si>
  <si>
    <t>Изготовление ПСД, текущий ремонт водозаборных скважин в Нижнеграйворонском сельсовете</t>
  </si>
  <si>
    <t>Изготовление ПСД, текущий ремонт водозаборных скважин в Советском сельсовете</t>
  </si>
  <si>
    <t>Мероприятие 3</t>
  </si>
  <si>
    <t>Ремонт водонапорных башен и водопроводной сети в муниципальных образованиях Советского района</t>
  </si>
  <si>
    <t>Текущий ремонт водозаборной скважины и водопроводных сетей  в с.Липовчик Волжанского сельсовета Советского района</t>
  </si>
  <si>
    <t>Текущий ремонт водонапорной башни в д.Арцыбашевка Краснодолинского сельсовета</t>
  </si>
  <si>
    <t>Текущий ремонт водонапорной башни в д.Ефросимовка Верхнерагозецкого сельсовета</t>
  </si>
  <si>
    <t>тыс. руб.</t>
  </si>
  <si>
    <t>Текущий ремонт водонапорной башни в д.1-е Михайлоанненские Выселки Михайлоанненского сельсовета</t>
  </si>
  <si>
    <t>Текущий ремонт водонапорной башни в д.Грязноивановка Александровского сельсовета</t>
  </si>
  <si>
    <t>Мероприятие 4</t>
  </si>
  <si>
    <t>Обустройство родников</t>
  </si>
  <si>
    <t>Мероприятие 5</t>
  </si>
  <si>
    <t>Разработка проектов зон санитарной охраны объектов водоснабжения в муниципальных образованиях Советского района Курской области</t>
  </si>
  <si>
    <t>Разработка проектов зон санитарной охраны объектов водоснабжения в Александровском сельсовете</t>
  </si>
  <si>
    <t>Разработка проектов зон санитарной охраны объектов водоснабжения в Верхнерагозецком сельсовете</t>
  </si>
  <si>
    <t>Разработка проектов зон санитарной охраны объектов водоснабжения в Волжанском сельсовете</t>
  </si>
  <si>
    <t>Разработка проектов зон санитарной охраны объектов водоснабжения в Мансуровском сельсовете</t>
  </si>
  <si>
    <t>Разработка проектов зон санитарной охраны объектов водоснабжения в Краснодолинском сельсовете</t>
  </si>
  <si>
    <t>Разработка проектов зон санитарной охраны объектов водоснабжения в Советском сельсовете</t>
  </si>
  <si>
    <t>Разработка проектов зон санитарной охраны объектов водоснабжения в Михайлоанненском сельсовете</t>
  </si>
  <si>
    <t>99.761</t>
  </si>
  <si>
    <t>Мероприятие 6</t>
  </si>
  <si>
    <t xml:space="preserve">Подготовка и изготовление ПСД на реконструкцию (модернизацию) объектов водоснабжения в муниципальных образованиях района </t>
  </si>
  <si>
    <t>Подготовка и изготовление ПСД на реконструкцию (модернизацию) объектов водоснабжения в Михайлоанненском сельсовете</t>
  </si>
  <si>
    <t>Подготовка и изготовление ПСД на реконструкцию (модернизацию) объектов водоснабжения в Волжанском сельсовете</t>
  </si>
  <si>
    <t>Подготовка и изготовление ПСД на реконструкцию (модернизацию) объектов водоснабжения в Александровском сельсовете</t>
  </si>
  <si>
    <t>Подготовка и изготовление ПСД на реконструкцию (модернизацию) объектов водоснабжения в Мансуровском сельсовете</t>
  </si>
  <si>
    <t>Подготовка и изготовление ПСД на реконструкцию (модернизацию) объектов водоснабжения в Краснодолинском  сельсовете</t>
  </si>
  <si>
    <t>Подготовка и изготовление ПСД на реконструкцию (модернизацию) объектов водоснабжения в Верхнерагозецком  сельсовете</t>
  </si>
  <si>
    <t>Подготовка и изготовление ПСД на реконструкцию (модернизацию) объектов водоснабжения в Ленинском  сельсовете</t>
  </si>
  <si>
    <t>мероприятие 7</t>
  </si>
  <si>
    <t>Реконструкция (модернизация) объектов водоснабжения в муниципальных образованиях Советского района Курской области</t>
  </si>
  <si>
    <t>Водоснабжение пос. Соколовка Краснодолинский сельсовет Советского района Курской области. Реконструкция , в т.ч. строительный контроль</t>
  </si>
  <si>
    <t>тыс. руб</t>
  </si>
  <si>
    <t xml:space="preserve">мероприятие F5 </t>
  </si>
  <si>
    <t>Региональный проект «Чистая вода»</t>
  </si>
  <si>
    <t>тыс.руб.</t>
  </si>
  <si>
    <t>F5.1</t>
  </si>
  <si>
    <t>Реконструкция системы водоснабжения п. Садовый Михайлоанненского сельсовета Советского района Курской области, строительный контроль</t>
  </si>
  <si>
    <t>F5.2</t>
  </si>
  <si>
    <t>Водоснабжение с.Крестище Советского района Курской области, строительный контроль</t>
  </si>
  <si>
    <t>F5.3</t>
  </si>
  <si>
    <t>Водозаборный узел д. Грязноивановка Александровского сельсовета Советского района Курской области, строительный контроль</t>
  </si>
  <si>
    <t xml:space="preserve">Итого по подпрограмме 1 </t>
  </si>
  <si>
    <t>Подпрограмма 2 « Экология и природные ресурсы Советского района Курской области»</t>
  </si>
  <si>
    <t>мероприятие 1</t>
  </si>
  <si>
    <t>Мероприятия по обследованию территории и ликвидации объекта накопленного вреда окружающей среде, в т.ч. разработка ПСД</t>
  </si>
  <si>
    <t>Итого по подпрограмме 2</t>
  </si>
  <si>
    <t>ВСЕГО ПО МУНИЦИПАЛЬНОЙ ПРОГРАММЕ</t>
  </si>
  <si>
    <t xml:space="preserve"> </t>
  </si>
  <si>
    <t>1.2</t>
  </si>
  <si>
    <t>1.1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</si>
  <si>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</si>
  <si>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</si>
  <si>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</si>
  <si>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</si>
  <si>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</si>
  <si>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</si>
  <si>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</si>
  <si>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</si>
  <si>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</si>
  <si>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</si>
  <si>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</si>
  <si>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</si>
  <si>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</si>
  <si>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</si>
  <si>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</si>
  <si>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</si>
  <si>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</si>
  <si>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</si>
  <si>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</si>
  <si>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</si>
  <si>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</si>
  <si>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</si>
  <si>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</si>
  <si>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</si>
  <si>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</si>
  <si>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</si>
  <si>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</si>
  <si>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</si>
  <si>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</si>
  <si>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</si>
  <si>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</si>
  <si>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итого</t>
  </si>
  <si>
    <t>ИТОГО ПО ПОДПРОГРАММЕ 1</t>
  </si>
  <si>
    <t>А</t>
  </si>
  <si>
    <t>7.2 Александровский сельсовет</t>
  </si>
  <si>
    <t>7.3 Михайлоанненский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</si>
</sst>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FFFF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9" xfId="0" applyFont="1" applyBorder="1"/>
    <xf numFmtId="0" fontId="1" fillId="0" borderId="17" xfId="0" applyFont="1" applyBorder="1"/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/>
    <xf numFmtId="0" fontId="3" fillId="2" borderId="6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" fillId="2" borderId="18" xfId="0" applyFont="1" applyFill="1" applyBorder="1"/>
    <xf numFmtId="0" fontId="1" fillId="0" borderId="20" xfId="0" applyFont="1" applyBorder="1"/>
    <xf numFmtId="0" fontId="2" fillId="0" borderId="16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9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EC30F-714C-4CFC-9A4F-30270975F12D}">
  <sheetPr>
    <pageSetUpPr fitToPage="1"/>
  </sheetPr>
  <dimension ref="A2:O69"/>
  <sheetViews>
    <sheetView workbookViewId="0">
      <selection activeCell="O54" sqref="O54"/>
    </sheetView>
  </sheetViews>
  <sheetFormatPr defaultRowHeight="15" x14ac:dyDescent="0.25"/>
  <cols>
    <col min="1" max="1" width="11" customWidth="1"/>
    <col min="2" max="2" width="17.42578125" customWidth="1"/>
    <col min="11" max="11" width="10.5703125" customWidth="1"/>
    <col min="13" max="14" width="8.85546875" customWidth="1"/>
    <col min="15" max="15" width="10.140625" customWidth="1"/>
  </cols>
  <sheetData>
    <row r="2" spans="1:15" x14ac:dyDescent="0.25">
      <c r="M2" s="116" t="s">
        <v>53</v>
      </c>
      <c r="N2" s="116"/>
      <c r="O2" s="116"/>
    </row>
    <row r="3" spans="1:15" x14ac:dyDescent="0.25">
      <c r="A3" s="1"/>
    </row>
    <row r="4" spans="1:15" x14ac:dyDescent="0.25">
      <c r="A4" s="116" t="s">
        <v>54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</row>
    <row r="5" spans="1:15" x14ac:dyDescent="0.25">
      <c r="A5" s="116" t="s">
        <v>55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</row>
    <row r="6" spans="1:15" ht="15.75" thickBot="1" x14ac:dyDescent="0.3">
      <c r="A6" s="2"/>
    </row>
    <row r="7" spans="1:15" ht="26.25" customHeight="1" thickBot="1" x14ac:dyDescent="0.3">
      <c r="A7" s="3" t="s">
        <v>56</v>
      </c>
      <c r="B7" s="94" t="s">
        <v>58</v>
      </c>
      <c r="C7" s="94" t="s">
        <v>59</v>
      </c>
      <c r="D7" s="96"/>
      <c r="E7" s="97"/>
      <c r="F7" s="97"/>
      <c r="G7" s="97"/>
      <c r="H7" s="97"/>
      <c r="I7" s="97"/>
      <c r="J7" s="97"/>
      <c r="K7" s="97"/>
      <c r="L7" s="97"/>
      <c r="M7" s="97"/>
      <c r="N7" s="98"/>
      <c r="O7" s="94" t="s">
        <v>60</v>
      </c>
    </row>
    <row r="8" spans="1:15" ht="15.75" thickBot="1" x14ac:dyDescent="0.3">
      <c r="A8" s="15" t="s">
        <v>57</v>
      </c>
      <c r="B8" s="95"/>
      <c r="C8" s="95"/>
      <c r="D8" s="4">
        <v>2015</v>
      </c>
      <c r="E8" s="4">
        <v>2016</v>
      </c>
      <c r="F8" s="4">
        <v>2017</v>
      </c>
      <c r="G8" s="4">
        <v>2018</v>
      </c>
      <c r="H8" s="4">
        <v>2019</v>
      </c>
      <c r="I8" s="4">
        <v>2020</v>
      </c>
      <c r="J8" s="4">
        <v>2021</v>
      </c>
      <c r="K8" s="4">
        <v>2022</v>
      </c>
      <c r="L8" s="4">
        <v>2023</v>
      </c>
      <c r="M8" s="4">
        <v>2024</v>
      </c>
      <c r="N8" s="4">
        <v>2025</v>
      </c>
      <c r="O8" s="95"/>
    </row>
    <row r="9" spans="1:15" ht="15.75" thickBot="1" x14ac:dyDescent="0.3">
      <c r="A9" s="1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</row>
    <row r="10" spans="1:15" ht="15.75" thickBot="1" x14ac:dyDescent="0.3">
      <c r="A10" s="118" t="s">
        <v>61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20"/>
    </row>
    <row r="11" spans="1:15" ht="93.75" customHeight="1" thickBot="1" x14ac:dyDescent="0.3">
      <c r="A11" s="15" t="s">
        <v>62</v>
      </c>
      <c r="B11" s="4" t="s">
        <v>63</v>
      </c>
      <c r="C11" s="4" t="s">
        <v>64</v>
      </c>
      <c r="D11" s="4">
        <v>744.13912000000005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f>SUM(D11:N11)</f>
        <v>744.13912000000005</v>
      </c>
    </row>
    <row r="12" spans="1:15" ht="38.25" customHeight="1" thickBot="1" x14ac:dyDescent="0.3">
      <c r="A12" s="22" t="s">
        <v>130</v>
      </c>
      <c r="B12" s="11" t="s">
        <v>65</v>
      </c>
      <c r="C12" s="11" t="s">
        <v>64</v>
      </c>
      <c r="D12" s="11">
        <v>354.97433000000001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f t="shared" ref="O12:O26" si="0">SUM(D12:N12)</f>
        <v>354.97433000000001</v>
      </c>
    </row>
    <row r="13" spans="1:15" ht="38.25" customHeight="1" thickBot="1" x14ac:dyDescent="0.3">
      <c r="A13" s="22" t="s">
        <v>129</v>
      </c>
      <c r="B13" s="11" t="s">
        <v>66</v>
      </c>
      <c r="C13" s="11" t="s">
        <v>64</v>
      </c>
      <c r="D13" s="11">
        <v>389.16478999999998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f t="shared" si="0"/>
        <v>389.16478999999998</v>
      </c>
    </row>
    <row r="14" spans="1:15" ht="45.75" thickBot="1" x14ac:dyDescent="0.3">
      <c r="A14" s="22" t="s">
        <v>131</v>
      </c>
      <c r="B14" s="11" t="s">
        <v>67</v>
      </c>
      <c r="C14" s="11" t="s">
        <v>64</v>
      </c>
      <c r="D14" s="23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f t="shared" si="0"/>
        <v>0</v>
      </c>
    </row>
    <row r="15" spans="1:15" ht="69.75" customHeight="1" thickBot="1" x14ac:dyDescent="0.3">
      <c r="A15" s="15" t="s">
        <v>68</v>
      </c>
      <c r="B15" s="4" t="s">
        <v>69</v>
      </c>
      <c r="C15" s="4" t="s">
        <v>64</v>
      </c>
      <c r="D15" s="4">
        <f>SUM(D16:D25)</f>
        <v>0</v>
      </c>
      <c r="E15" s="4">
        <f t="shared" ref="E15:M15" si="1">SUM(E16:E25)</f>
        <v>1580.722</v>
      </c>
      <c r="F15" s="4">
        <f t="shared" si="1"/>
        <v>354.41448000000003</v>
      </c>
      <c r="G15" s="4">
        <f t="shared" si="1"/>
        <v>85.321290000000005</v>
      </c>
      <c r="H15" s="4">
        <f t="shared" si="1"/>
        <v>0</v>
      </c>
      <c r="I15" s="4">
        <f t="shared" si="1"/>
        <v>0</v>
      </c>
      <c r="J15" s="4">
        <f t="shared" si="1"/>
        <v>1070.9805000000001</v>
      </c>
      <c r="K15" s="4">
        <f t="shared" si="1"/>
        <v>605.70221000000004</v>
      </c>
      <c r="L15" s="4">
        <f t="shared" si="1"/>
        <v>0</v>
      </c>
      <c r="M15" s="4">
        <f t="shared" si="1"/>
        <v>0</v>
      </c>
      <c r="N15" s="4">
        <v>0</v>
      </c>
      <c r="O15" s="4">
        <f t="shared" si="0"/>
        <v>3697.1404800000005</v>
      </c>
    </row>
    <row r="16" spans="1:15" ht="57" thickBot="1" x14ac:dyDescent="0.3">
      <c r="A16" s="22" t="s">
        <v>132</v>
      </c>
      <c r="B16" s="11" t="s">
        <v>70</v>
      </c>
      <c r="C16" s="11" t="s">
        <v>64</v>
      </c>
      <c r="D16" s="11">
        <v>0</v>
      </c>
      <c r="E16" s="11">
        <v>185.99299999999999</v>
      </c>
      <c r="F16" s="11">
        <v>52.8</v>
      </c>
      <c r="G16" s="11">
        <v>0</v>
      </c>
      <c r="H16" s="11">
        <v>0</v>
      </c>
      <c r="I16" s="11">
        <v>0</v>
      </c>
      <c r="J16" s="11">
        <v>77.263000000000005</v>
      </c>
      <c r="K16" s="11">
        <v>0</v>
      </c>
      <c r="L16" s="11">
        <v>0</v>
      </c>
      <c r="M16" s="11">
        <v>0</v>
      </c>
      <c r="N16" s="11">
        <v>0</v>
      </c>
      <c r="O16" s="11">
        <f t="shared" si="0"/>
        <v>316.05600000000004</v>
      </c>
    </row>
    <row r="17" spans="1:15" ht="57" thickBot="1" x14ac:dyDescent="0.3">
      <c r="A17" s="22" t="s">
        <v>133</v>
      </c>
      <c r="B17" s="11" t="s">
        <v>71</v>
      </c>
      <c r="C17" s="11" t="s">
        <v>64</v>
      </c>
      <c r="D17" s="11">
        <v>0</v>
      </c>
      <c r="E17" s="11">
        <v>120.50700000000001</v>
      </c>
      <c r="F17" s="11">
        <v>97.92</v>
      </c>
      <c r="G17" s="11">
        <v>0</v>
      </c>
      <c r="H17" s="11">
        <v>0</v>
      </c>
      <c r="I17" s="11">
        <v>0</v>
      </c>
      <c r="J17" s="11">
        <v>335.33199999999999</v>
      </c>
      <c r="K17" s="11">
        <v>0</v>
      </c>
      <c r="L17" s="11">
        <v>0</v>
      </c>
      <c r="M17" s="11">
        <v>0</v>
      </c>
      <c r="N17" s="11">
        <v>0</v>
      </c>
      <c r="O17" s="11">
        <f t="shared" si="0"/>
        <v>553.75900000000001</v>
      </c>
    </row>
    <row r="18" spans="1:15" ht="57" thickBot="1" x14ac:dyDescent="0.3">
      <c r="A18" s="22" t="s">
        <v>134</v>
      </c>
      <c r="B18" s="11" t="s">
        <v>72</v>
      </c>
      <c r="C18" s="11" t="s">
        <v>64</v>
      </c>
      <c r="D18" s="11">
        <v>0</v>
      </c>
      <c r="E18" s="11">
        <v>146.91</v>
      </c>
      <c r="F18" s="11">
        <v>56.814480000000003</v>
      </c>
      <c r="G18" s="11">
        <v>0</v>
      </c>
      <c r="H18" s="11">
        <v>0</v>
      </c>
      <c r="I18" s="11">
        <v>0</v>
      </c>
      <c r="J18" s="11">
        <v>233.00399999999999</v>
      </c>
      <c r="K18" s="11">
        <v>442.64600000000002</v>
      </c>
      <c r="L18" s="11">
        <v>0</v>
      </c>
      <c r="M18" s="11">
        <v>0</v>
      </c>
      <c r="N18" s="11">
        <v>0</v>
      </c>
      <c r="O18" s="11">
        <f t="shared" si="0"/>
        <v>879.37447999999995</v>
      </c>
    </row>
    <row r="19" spans="1:15" ht="57" thickBot="1" x14ac:dyDescent="0.3">
      <c r="A19" s="22" t="s">
        <v>135</v>
      </c>
      <c r="B19" s="11" t="s">
        <v>73</v>
      </c>
      <c r="C19" s="11" t="s">
        <v>64</v>
      </c>
      <c r="D19" s="11">
        <v>0</v>
      </c>
      <c r="E19" s="11">
        <v>64.147999999999996</v>
      </c>
      <c r="F19" s="11">
        <v>85.68</v>
      </c>
      <c r="G19" s="11">
        <v>0</v>
      </c>
      <c r="H19" s="11">
        <v>0</v>
      </c>
      <c r="I19" s="11">
        <v>0</v>
      </c>
      <c r="J19" s="11">
        <v>38.183</v>
      </c>
      <c r="K19" s="11">
        <v>23.018260000000001</v>
      </c>
      <c r="L19" s="11">
        <v>0</v>
      </c>
      <c r="M19" s="11">
        <v>0</v>
      </c>
      <c r="N19" s="11">
        <v>0</v>
      </c>
      <c r="O19" s="11">
        <f t="shared" si="0"/>
        <v>211.02925999999999</v>
      </c>
    </row>
    <row r="20" spans="1:15" ht="45.75" thickBot="1" x14ac:dyDescent="0.3">
      <c r="A20" s="22" t="s">
        <v>136</v>
      </c>
      <c r="B20" s="11" t="s">
        <v>74</v>
      </c>
      <c r="C20" s="11" t="s">
        <v>64</v>
      </c>
      <c r="D20" s="11">
        <v>0</v>
      </c>
      <c r="E20" s="11">
        <v>60.981999999999999</v>
      </c>
      <c r="F20" s="11">
        <v>0</v>
      </c>
      <c r="G20" s="11">
        <v>21.121289999999998</v>
      </c>
      <c r="H20" s="11">
        <v>0</v>
      </c>
      <c r="I20" s="11">
        <v>0</v>
      </c>
      <c r="J20" s="11">
        <v>43.1</v>
      </c>
      <c r="K20" s="11">
        <v>0</v>
      </c>
      <c r="L20" s="11">
        <v>0</v>
      </c>
      <c r="M20" s="11">
        <v>0</v>
      </c>
      <c r="N20" s="11">
        <v>0</v>
      </c>
      <c r="O20" s="11">
        <f t="shared" si="0"/>
        <v>125.20329000000001</v>
      </c>
    </row>
    <row r="21" spans="1:15" ht="57" thickBot="1" x14ac:dyDescent="0.3">
      <c r="A21" s="22" t="s">
        <v>137</v>
      </c>
      <c r="B21" s="11" t="s">
        <v>75</v>
      </c>
      <c r="C21" s="11" t="s">
        <v>64</v>
      </c>
      <c r="D21" s="11">
        <v>0</v>
      </c>
      <c r="E21" s="11">
        <v>191.40799999999999</v>
      </c>
      <c r="F21" s="11">
        <v>0</v>
      </c>
      <c r="G21" s="11">
        <v>32</v>
      </c>
      <c r="H21" s="11">
        <v>0</v>
      </c>
      <c r="I21" s="11">
        <v>0</v>
      </c>
      <c r="J21" s="11">
        <v>74.302000000000007</v>
      </c>
      <c r="K21" s="11">
        <v>60.225349999999999</v>
      </c>
      <c r="L21" s="11">
        <v>0</v>
      </c>
      <c r="M21" s="11">
        <v>0</v>
      </c>
      <c r="N21" s="11">
        <v>0</v>
      </c>
      <c r="O21" s="11">
        <f t="shared" si="0"/>
        <v>357.93534999999997</v>
      </c>
    </row>
    <row r="22" spans="1:15" ht="57" thickBot="1" x14ac:dyDescent="0.3">
      <c r="A22" s="22" t="s">
        <v>138</v>
      </c>
      <c r="B22" s="11" t="s">
        <v>76</v>
      </c>
      <c r="C22" s="11" t="s">
        <v>64</v>
      </c>
      <c r="D22" s="11">
        <v>0</v>
      </c>
      <c r="E22" s="11">
        <v>309.19299999999998</v>
      </c>
      <c r="F22" s="11">
        <v>12.24</v>
      </c>
      <c r="G22" s="11">
        <v>32.200000000000003</v>
      </c>
      <c r="H22" s="11">
        <v>0</v>
      </c>
      <c r="I22" s="11">
        <v>0</v>
      </c>
      <c r="J22" s="11">
        <v>129.30000000000001</v>
      </c>
      <c r="K22" s="11">
        <v>0</v>
      </c>
      <c r="L22" s="11">
        <v>0</v>
      </c>
      <c r="M22" s="11">
        <v>0</v>
      </c>
      <c r="N22" s="11">
        <v>0</v>
      </c>
      <c r="O22" s="11">
        <f t="shared" si="0"/>
        <v>482.93299999999999</v>
      </c>
    </row>
    <row r="23" spans="1:15" ht="57" thickBot="1" x14ac:dyDescent="0.3">
      <c r="A23" s="22" t="s">
        <v>139</v>
      </c>
      <c r="B23" s="11" t="s">
        <v>77</v>
      </c>
      <c r="C23" s="11" t="s">
        <v>64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110.4965</v>
      </c>
      <c r="K23" s="11">
        <v>54.075600000000001</v>
      </c>
      <c r="L23" s="11">
        <v>0</v>
      </c>
      <c r="M23" s="11">
        <v>0</v>
      </c>
      <c r="N23" s="11">
        <v>0</v>
      </c>
      <c r="O23" s="11">
        <f t="shared" si="0"/>
        <v>164.57210000000001</v>
      </c>
    </row>
    <row r="24" spans="1:15" ht="68.25" thickBot="1" x14ac:dyDescent="0.3">
      <c r="A24" s="22" t="s">
        <v>140</v>
      </c>
      <c r="B24" s="11" t="s">
        <v>78</v>
      </c>
      <c r="C24" s="11" t="s">
        <v>64</v>
      </c>
      <c r="D24" s="11">
        <v>0</v>
      </c>
      <c r="E24" s="11">
        <v>254.72200000000001</v>
      </c>
      <c r="F24" s="11">
        <v>12.24</v>
      </c>
      <c r="G24" s="11">
        <v>0</v>
      </c>
      <c r="H24" s="11">
        <v>0</v>
      </c>
      <c r="I24" s="11">
        <v>0</v>
      </c>
      <c r="J24" s="11">
        <v>0</v>
      </c>
      <c r="K24" s="11">
        <v>25.736999999999998</v>
      </c>
      <c r="L24" s="11">
        <v>0</v>
      </c>
      <c r="M24" s="11">
        <v>0</v>
      </c>
      <c r="N24" s="11">
        <v>0</v>
      </c>
      <c r="O24" s="11">
        <f t="shared" si="0"/>
        <v>292.69900000000001</v>
      </c>
    </row>
    <row r="25" spans="1:15" ht="45.75" thickBot="1" x14ac:dyDescent="0.3">
      <c r="A25" s="22" t="s">
        <v>141</v>
      </c>
      <c r="B25" s="11" t="s">
        <v>79</v>
      </c>
      <c r="C25" s="11" t="s">
        <v>64</v>
      </c>
      <c r="D25" s="11">
        <v>0</v>
      </c>
      <c r="E25" s="11">
        <v>246.85900000000001</v>
      </c>
      <c r="F25" s="11">
        <v>36.72</v>
      </c>
      <c r="G25" s="11">
        <v>0</v>
      </c>
      <c r="H25" s="11">
        <v>0</v>
      </c>
      <c r="I25" s="11">
        <v>0</v>
      </c>
      <c r="J25" s="11">
        <v>30</v>
      </c>
      <c r="K25" s="11">
        <v>0</v>
      </c>
      <c r="L25" s="11">
        <v>0</v>
      </c>
      <c r="M25" s="11">
        <v>0</v>
      </c>
      <c r="N25" s="11">
        <v>0</v>
      </c>
      <c r="O25" s="11">
        <f t="shared" si="0"/>
        <v>313.57900000000001</v>
      </c>
    </row>
    <row r="26" spans="1:15" ht="110.25" customHeight="1" x14ac:dyDescent="0.25">
      <c r="A26" s="94" t="s">
        <v>80</v>
      </c>
      <c r="B26" s="94" t="s">
        <v>81</v>
      </c>
      <c r="C26" s="94" t="s">
        <v>64</v>
      </c>
      <c r="D26" s="94">
        <v>1588.115</v>
      </c>
      <c r="E26" s="94">
        <v>0</v>
      </c>
      <c r="F26" s="94">
        <v>1358.0989999999999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9">
        <v>0</v>
      </c>
      <c r="O26" s="94">
        <f t="shared" si="0"/>
        <v>2946.2139999999999</v>
      </c>
    </row>
    <row r="27" spans="1:15" ht="15.75" thickBot="1" x14ac:dyDescent="0.3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100"/>
      <c r="O27" s="95">
        <f t="shared" ref="O27" si="2">SUM(D27:M27)</f>
        <v>0</v>
      </c>
    </row>
    <row r="28" spans="1:15" ht="90.75" thickBot="1" x14ac:dyDescent="0.3">
      <c r="A28" s="22" t="s">
        <v>142</v>
      </c>
      <c r="B28" s="11" t="s">
        <v>82</v>
      </c>
      <c r="C28" s="11" t="s">
        <v>64</v>
      </c>
      <c r="D28" s="11">
        <v>1061.799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f t="shared" ref="O28:O41" si="3">SUM(D28:N28)</f>
        <v>1061.799</v>
      </c>
    </row>
    <row r="29" spans="1:15" ht="57" thickBot="1" x14ac:dyDescent="0.3">
      <c r="A29" s="22" t="s">
        <v>143</v>
      </c>
      <c r="B29" s="11" t="s">
        <v>83</v>
      </c>
      <c r="C29" s="11" t="s">
        <v>64</v>
      </c>
      <c r="D29" s="11">
        <v>526.31600000000003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f t="shared" si="3"/>
        <v>526.31600000000003</v>
      </c>
    </row>
    <row r="30" spans="1:15" ht="57" thickBot="1" x14ac:dyDescent="0.3">
      <c r="A30" s="22" t="s">
        <v>144</v>
      </c>
      <c r="B30" s="11" t="s">
        <v>84</v>
      </c>
      <c r="C30" s="11" t="s">
        <v>85</v>
      </c>
      <c r="D30" s="11">
        <v>0</v>
      </c>
      <c r="E30" s="11">
        <v>0</v>
      </c>
      <c r="F30" s="11">
        <v>666.86099999999999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f t="shared" si="3"/>
        <v>666.86099999999999</v>
      </c>
    </row>
    <row r="31" spans="1:15" ht="79.5" thickBot="1" x14ac:dyDescent="0.3">
      <c r="A31" s="22" t="s">
        <v>145</v>
      </c>
      <c r="B31" s="11" t="s">
        <v>86</v>
      </c>
      <c r="C31" s="11" t="s">
        <v>85</v>
      </c>
      <c r="D31" s="11">
        <v>0</v>
      </c>
      <c r="E31" s="11">
        <v>0</v>
      </c>
      <c r="F31" s="11">
        <v>691.23800000000006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f t="shared" si="3"/>
        <v>691.23800000000006</v>
      </c>
    </row>
    <row r="32" spans="1:15" ht="57" thickBot="1" x14ac:dyDescent="0.3">
      <c r="A32" s="22" t="s">
        <v>146</v>
      </c>
      <c r="B32" s="11" t="s">
        <v>87</v>
      </c>
      <c r="C32" s="11" t="s">
        <v>85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f t="shared" si="3"/>
        <v>0</v>
      </c>
    </row>
    <row r="33" spans="1:15" ht="21.75" thickBot="1" x14ac:dyDescent="0.3">
      <c r="A33" s="15" t="s">
        <v>88</v>
      </c>
      <c r="B33" s="4" t="s">
        <v>89</v>
      </c>
      <c r="C33" s="4" t="s">
        <v>64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f t="shared" si="3"/>
        <v>0</v>
      </c>
    </row>
    <row r="34" spans="1:15" ht="84.75" thickBot="1" x14ac:dyDescent="0.3">
      <c r="A34" s="15" t="s">
        <v>90</v>
      </c>
      <c r="B34" s="4" t="s">
        <v>91</v>
      </c>
      <c r="C34" s="4" t="s">
        <v>64</v>
      </c>
      <c r="D34" s="4">
        <v>0</v>
      </c>
      <c r="E34" s="4">
        <v>0</v>
      </c>
      <c r="F34" s="4">
        <v>70</v>
      </c>
      <c r="G34" s="4">
        <v>0</v>
      </c>
      <c r="H34" s="4">
        <v>0</v>
      </c>
      <c r="I34" s="4">
        <v>910</v>
      </c>
      <c r="J34" s="17">
        <v>99.760999999999996</v>
      </c>
      <c r="K34" s="4">
        <v>0</v>
      </c>
      <c r="L34" s="4">
        <v>0</v>
      </c>
      <c r="M34" s="4">
        <v>0</v>
      </c>
      <c r="N34" s="4">
        <v>0</v>
      </c>
      <c r="O34" s="4">
        <f t="shared" si="3"/>
        <v>1079.761</v>
      </c>
    </row>
    <row r="35" spans="1:15" ht="68.25" thickBot="1" x14ac:dyDescent="0.3">
      <c r="A35" s="22" t="s">
        <v>147</v>
      </c>
      <c r="B35" s="11" t="s">
        <v>92</v>
      </c>
      <c r="C35" s="11" t="s">
        <v>64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175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f t="shared" si="3"/>
        <v>175</v>
      </c>
    </row>
    <row r="36" spans="1:15" ht="68.25" thickBot="1" x14ac:dyDescent="0.3">
      <c r="A36" s="22" t="s">
        <v>148</v>
      </c>
      <c r="B36" s="11" t="s">
        <v>93</v>
      </c>
      <c r="C36" s="11" t="s">
        <v>64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105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f t="shared" si="3"/>
        <v>105</v>
      </c>
    </row>
    <row r="37" spans="1:15" ht="57" thickBot="1" x14ac:dyDescent="0.3">
      <c r="A37" s="22" t="s">
        <v>149</v>
      </c>
      <c r="B37" s="11" t="s">
        <v>94</v>
      </c>
      <c r="C37" s="11" t="s">
        <v>64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175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f t="shared" si="3"/>
        <v>175</v>
      </c>
    </row>
    <row r="38" spans="1:15" ht="68.25" thickBot="1" x14ac:dyDescent="0.3">
      <c r="A38" s="22" t="s">
        <v>150</v>
      </c>
      <c r="B38" s="11" t="s">
        <v>95</v>
      </c>
      <c r="C38" s="11" t="s">
        <v>64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105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f t="shared" si="3"/>
        <v>105</v>
      </c>
    </row>
    <row r="39" spans="1:15" ht="68.25" thickBot="1" x14ac:dyDescent="0.3">
      <c r="A39" s="22" t="s">
        <v>151</v>
      </c>
      <c r="B39" s="11" t="s">
        <v>96</v>
      </c>
      <c r="C39" s="11" t="s">
        <v>64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140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f t="shared" si="3"/>
        <v>140</v>
      </c>
    </row>
    <row r="40" spans="1:15" ht="57" thickBot="1" x14ac:dyDescent="0.3">
      <c r="A40" s="22" t="s">
        <v>152</v>
      </c>
      <c r="B40" s="11" t="s">
        <v>97</v>
      </c>
      <c r="C40" s="11" t="s">
        <v>64</v>
      </c>
      <c r="D40" s="11">
        <v>0</v>
      </c>
      <c r="E40" s="11">
        <v>0</v>
      </c>
      <c r="F40" s="11">
        <v>70</v>
      </c>
      <c r="G40" s="11">
        <v>0</v>
      </c>
      <c r="H40" s="11">
        <v>0</v>
      </c>
      <c r="I40" s="11">
        <v>210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f t="shared" si="3"/>
        <v>280</v>
      </c>
    </row>
    <row r="41" spans="1:15" ht="68.25" thickBot="1" x14ac:dyDescent="0.3">
      <c r="A41" s="22" t="s">
        <v>153</v>
      </c>
      <c r="B41" s="11" t="s">
        <v>98</v>
      </c>
      <c r="C41" s="11" t="s">
        <v>64</v>
      </c>
      <c r="D41" s="11">
        <v>0</v>
      </c>
      <c r="E41" s="11">
        <v>0</v>
      </c>
      <c r="F41" s="11">
        <v>70</v>
      </c>
      <c r="G41" s="11">
        <v>0</v>
      </c>
      <c r="H41" s="11">
        <v>0</v>
      </c>
      <c r="I41" s="11">
        <v>0</v>
      </c>
      <c r="J41" s="11" t="s">
        <v>99</v>
      </c>
      <c r="K41" s="11">
        <v>0</v>
      </c>
      <c r="L41" s="11">
        <v>0</v>
      </c>
      <c r="M41" s="11">
        <v>0</v>
      </c>
      <c r="N41" s="11">
        <v>0</v>
      </c>
      <c r="O41" s="11">
        <f t="shared" si="3"/>
        <v>70</v>
      </c>
    </row>
    <row r="42" spans="1:15" ht="15.75" thickBot="1" x14ac:dyDescent="0.3">
      <c r="A42" s="18"/>
      <c r="B42" s="11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ht="84.75" thickBot="1" x14ac:dyDescent="0.3">
      <c r="A43" s="15" t="s">
        <v>100</v>
      </c>
      <c r="B43" s="4" t="s">
        <v>101</v>
      </c>
      <c r="C43" s="4" t="s">
        <v>64</v>
      </c>
      <c r="D43" s="4">
        <v>0</v>
      </c>
      <c r="E43" s="4">
        <v>0</v>
      </c>
      <c r="F43" s="4">
        <v>0</v>
      </c>
      <c r="G43" s="4">
        <v>0</v>
      </c>
      <c r="H43" s="4">
        <v>156.93809999999999</v>
      </c>
      <c r="I43" s="4">
        <v>3405.8654000000001</v>
      </c>
      <c r="J43" s="4">
        <v>1796.75586</v>
      </c>
      <c r="K43" s="4">
        <v>1952.65</v>
      </c>
      <c r="L43" s="4">
        <f>SUM(L44:L51)</f>
        <v>1807.375</v>
      </c>
      <c r="M43" s="4">
        <v>0</v>
      </c>
      <c r="N43" s="4">
        <v>0</v>
      </c>
      <c r="O43" s="4">
        <f>SUM(D43:N43)</f>
        <v>9119.5843600000007</v>
      </c>
    </row>
    <row r="44" spans="1:15" ht="141.75" customHeight="1" x14ac:dyDescent="0.25">
      <c r="A44" s="121" t="s">
        <v>154</v>
      </c>
      <c r="B44" s="101" t="s">
        <v>102</v>
      </c>
      <c r="C44" s="101" t="s">
        <v>85</v>
      </c>
      <c r="D44" s="101">
        <v>0</v>
      </c>
      <c r="E44" s="101">
        <v>0</v>
      </c>
      <c r="F44" s="101">
        <v>0</v>
      </c>
      <c r="G44" s="101">
        <v>0</v>
      </c>
      <c r="H44" s="101">
        <v>156.93809999999999</v>
      </c>
      <c r="I44" s="101">
        <v>481.66969999999998</v>
      </c>
      <c r="J44" s="101">
        <v>0</v>
      </c>
      <c r="K44" s="101">
        <v>1300</v>
      </c>
      <c r="L44" s="101">
        <v>1507.375</v>
      </c>
      <c r="M44" s="101">
        <v>0</v>
      </c>
      <c r="N44" s="113">
        <v>0</v>
      </c>
      <c r="O44" s="101">
        <f>SUM(D44:N44)</f>
        <v>3445.9827999999998</v>
      </c>
    </row>
    <row r="45" spans="1:15" ht="15.75" thickBot="1" x14ac:dyDescent="0.3">
      <c r="A45" s="122"/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14"/>
      <c r="O45" s="102">
        <f t="shared" ref="O45:O60" si="4">SUM(D45:M45)</f>
        <v>0</v>
      </c>
    </row>
    <row r="46" spans="1:15" ht="79.5" thickBot="1" x14ac:dyDescent="0.3">
      <c r="A46" s="22" t="s">
        <v>155</v>
      </c>
      <c r="B46" s="11" t="s">
        <v>103</v>
      </c>
      <c r="C46" s="11" t="s">
        <v>85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1238.367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f t="shared" ref="O46:O58" si="5">SUM(D46:N46)</f>
        <v>1238.367</v>
      </c>
    </row>
    <row r="47" spans="1:15" ht="90.75" thickBot="1" x14ac:dyDescent="0.3">
      <c r="A47" s="22" t="s">
        <v>156</v>
      </c>
      <c r="B47" s="11" t="s">
        <v>104</v>
      </c>
      <c r="C47" s="11" t="s">
        <v>85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147.9597</v>
      </c>
      <c r="J47" s="11">
        <v>377.48185999999998</v>
      </c>
      <c r="K47" s="11">
        <v>0</v>
      </c>
      <c r="L47" s="11">
        <v>0</v>
      </c>
      <c r="M47" s="11">
        <v>0</v>
      </c>
      <c r="N47" s="11">
        <v>0</v>
      </c>
      <c r="O47" s="11">
        <f t="shared" si="5"/>
        <v>525.44155999999998</v>
      </c>
    </row>
    <row r="48" spans="1:15" ht="90.75" thickBot="1" x14ac:dyDescent="0.3">
      <c r="A48" s="22" t="s">
        <v>157</v>
      </c>
      <c r="B48" s="11" t="s">
        <v>105</v>
      </c>
      <c r="C48" s="11" t="s">
        <v>85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808.34900000000005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f t="shared" si="5"/>
        <v>808.34900000000005</v>
      </c>
    </row>
    <row r="49" spans="1:15" ht="90.75" thickBot="1" x14ac:dyDescent="0.3">
      <c r="A49" s="22" t="s">
        <v>158</v>
      </c>
      <c r="B49" s="11" t="s">
        <v>106</v>
      </c>
      <c r="C49" s="11" t="s">
        <v>85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729.52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f t="shared" si="5"/>
        <v>729.52</v>
      </c>
    </row>
    <row r="50" spans="1:15" ht="90.75" thickBot="1" x14ac:dyDescent="0.3">
      <c r="A50" s="22" t="s">
        <v>159</v>
      </c>
      <c r="B50" s="11" t="s">
        <v>107</v>
      </c>
      <c r="C50" s="11" t="s">
        <v>85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1419.2739999999999</v>
      </c>
      <c r="K50" s="11">
        <v>0</v>
      </c>
      <c r="L50" s="11">
        <v>0</v>
      </c>
      <c r="M50" s="11">
        <v>0</v>
      </c>
      <c r="N50" s="11">
        <v>0</v>
      </c>
      <c r="O50" s="11">
        <f t="shared" si="5"/>
        <v>1419.2739999999999</v>
      </c>
    </row>
    <row r="51" spans="1:15" ht="79.5" thickBot="1" x14ac:dyDescent="0.3">
      <c r="A51" s="22" t="s">
        <v>160</v>
      </c>
      <c r="B51" s="11" t="s">
        <v>108</v>
      </c>
      <c r="C51" s="11" t="s">
        <v>85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652.65</v>
      </c>
      <c r="L51" s="11">
        <v>300</v>
      </c>
      <c r="M51" s="11">
        <v>0</v>
      </c>
      <c r="N51" s="11">
        <v>0</v>
      </c>
      <c r="O51" s="11">
        <f t="shared" si="5"/>
        <v>952.65</v>
      </c>
    </row>
    <row r="52" spans="1:15" ht="84.75" thickBot="1" x14ac:dyDescent="0.3">
      <c r="A52" s="15" t="s">
        <v>109</v>
      </c>
      <c r="B52" s="4" t="s">
        <v>110</v>
      </c>
      <c r="C52" s="4" t="s">
        <v>85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11118.734</v>
      </c>
      <c r="K52" s="87">
        <v>10214.774649999999</v>
      </c>
      <c r="L52" s="4">
        <v>885.46</v>
      </c>
      <c r="M52" s="4">
        <v>0</v>
      </c>
      <c r="N52" s="4">
        <v>0</v>
      </c>
      <c r="O52" s="4">
        <f t="shared" si="5"/>
        <v>22218.968649999999</v>
      </c>
    </row>
    <row r="53" spans="1:15" ht="102" thickBot="1" x14ac:dyDescent="0.3">
      <c r="A53" s="22" t="s">
        <v>161</v>
      </c>
      <c r="B53" s="11" t="s">
        <v>111</v>
      </c>
      <c r="C53" s="11" t="s">
        <v>112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11118.734</v>
      </c>
      <c r="K53" s="88">
        <v>10214.774649999999</v>
      </c>
      <c r="L53" s="11">
        <v>0</v>
      </c>
      <c r="M53" s="11">
        <v>0</v>
      </c>
      <c r="N53" s="11">
        <v>0</v>
      </c>
      <c r="O53" s="11">
        <f t="shared" si="5"/>
        <v>21333.50865</v>
      </c>
    </row>
    <row r="54" spans="1:15" ht="32.25" thickBot="1" x14ac:dyDescent="0.3">
      <c r="A54" s="15" t="s">
        <v>113</v>
      </c>
      <c r="B54" s="4" t="s">
        <v>114</v>
      </c>
      <c r="C54" s="4" t="s">
        <v>115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20076.304</v>
      </c>
      <c r="L54" s="4">
        <f>SUM(L55:L57)</f>
        <v>20032.739999999998</v>
      </c>
      <c r="M54" s="4">
        <v>0</v>
      </c>
      <c r="N54" s="4">
        <v>0</v>
      </c>
      <c r="O54" s="4">
        <f t="shared" si="5"/>
        <v>40109.043999999994</v>
      </c>
    </row>
    <row r="55" spans="1:15" ht="102" thickBot="1" x14ac:dyDescent="0.3">
      <c r="A55" s="15" t="s">
        <v>116</v>
      </c>
      <c r="B55" s="11" t="s">
        <v>117</v>
      </c>
      <c r="C55" s="11" t="s">
        <v>112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89">
        <v>7943.2650000000003</v>
      </c>
      <c r="L55" s="11">
        <v>8072.99</v>
      </c>
      <c r="M55" s="11">
        <v>0</v>
      </c>
      <c r="N55" s="11">
        <v>0</v>
      </c>
      <c r="O55" s="11">
        <f t="shared" si="5"/>
        <v>16016.255000000001</v>
      </c>
    </row>
    <row r="56" spans="1:15" ht="57" thickBot="1" x14ac:dyDescent="0.3">
      <c r="A56" s="15" t="s">
        <v>118</v>
      </c>
      <c r="B56" s="11" t="s">
        <v>119</v>
      </c>
      <c r="C56" s="11" t="s">
        <v>112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89">
        <v>12133.039000000001</v>
      </c>
      <c r="L56" s="11">
        <v>0</v>
      </c>
      <c r="M56" s="11">
        <v>0</v>
      </c>
      <c r="N56" s="11">
        <v>0</v>
      </c>
      <c r="O56" s="11">
        <f t="shared" si="5"/>
        <v>12133.039000000001</v>
      </c>
    </row>
    <row r="57" spans="1:15" ht="79.5" thickBot="1" x14ac:dyDescent="0.3">
      <c r="A57" s="15" t="s">
        <v>120</v>
      </c>
      <c r="B57" s="11" t="s">
        <v>121</v>
      </c>
      <c r="C57" s="11" t="s">
        <v>112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11959.75</v>
      </c>
      <c r="M57" s="11">
        <v>0</v>
      </c>
      <c r="N57" s="11">
        <v>0</v>
      </c>
      <c r="O57" s="11">
        <f t="shared" si="5"/>
        <v>11959.75</v>
      </c>
    </row>
    <row r="58" spans="1:15" x14ac:dyDescent="0.25">
      <c r="A58" s="101"/>
      <c r="B58" s="19"/>
      <c r="C58" s="94" t="s">
        <v>64</v>
      </c>
      <c r="D58" s="94">
        <f>SUM(D11+D15+D26+D33+D34+D43+D52+D54)</f>
        <v>2332.2541200000001</v>
      </c>
      <c r="E58" s="94">
        <f t="shared" ref="E58:M58" si="6">SUM(E11+E15+E26+E33+E34+E43+E52+E54)</f>
        <v>1580.722</v>
      </c>
      <c r="F58" s="94">
        <f t="shared" si="6"/>
        <v>1782.5134800000001</v>
      </c>
      <c r="G58" s="94">
        <f t="shared" si="6"/>
        <v>85.321290000000005</v>
      </c>
      <c r="H58" s="94">
        <f t="shared" si="6"/>
        <v>156.93809999999999</v>
      </c>
      <c r="I58" s="94">
        <f t="shared" si="6"/>
        <v>4315.8654000000006</v>
      </c>
      <c r="J58" s="94">
        <f t="shared" si="6"/>
        <v>14086.231360000002</v>
      </c>
      <c r="K58" s="94">
        <f>SUM(K11+K15+K26+K33+K34+K43+K52+K54)</f>
        <v>32849.43086</v>
      </c>
      <c r="L58" s="94">
        <f t="shared" si="6"/>
        <v>22725.574999999997</v>
      </c>
      <c r="M58" s="94">
        <f t="shared" si="6"/>
        <v>0</v>
      </c>
      <c r="N58" s="99">
        <v>0</v>
      </c>
      <c r="O58" s="94">
        <f t="shared" si="5"/>
        <v>79914.851609999998</v>
      </c>
    </row>
    <row r="59" spans="1:15" ht="21" x14ac:dyDescent="0.25">
      <c r="A59" s="117"/>
      <c r="B59" s="7" t="s">
        <v>122</v>
      </c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15"/>
      <c r="O59" s="103">
        <f t="shared" si="4"/>
        <v>0</v>
      </c>
    </row>
    <row r="60" spans="1:15" ht="15.75" thickBot="1" x14ac:dyDescent="0.3">
      <c r="A60" s="102"/>
      <c r="B60" s="4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100"/>
      <c r="O60" s="95">
        <f t="shared" si="4"/>
        <v>0</v>
      </c>
    </row>
    <row r="61" spans="1:15" x14ac:dyDescent="0.25">
      <c r="A61" s="104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6"/>
    </row>
    <row r="62" spans="1:15" x14ac:dyDescent="0.25">
      <c r="A62" s="107" t="s">
        <v>123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9"/>
    </row>
    <row r="63" spans="1:15" ht="15.75" thickBot="1" x14ac:dyDescent="0.3">
      <c r="A63" s="110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2"/>
    </row>
    <row r="64" spans="1:15" ht="79.5" thickBot="1" x14ac:dyDescent="0.3">
      <c r="A64" s="18" t="s">
        <v>124</v>
      </c>
      <c r="B64" s="11" t="s">
        <v>125</v>
      </c>
      <c r="C64" s="4" t="s">
        <v>64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200</v>
      </c>
      <c r="J64" s="17">
        <v>199.92</v>
      </c>
      <c r="K64" s="4">
        <v>598</v>
      </c>
      <c r="L64" s="4">
        <v>0</v>
      </c>
      <c r="M64" s="4">
        <v>0</v>
      </c>
      <c r="N64" s="4">
        <v>0</v>
      </c>
      <c r="O64" s="17">
        <f>SUM(D64:N64)</f>
        <v>997.92</v>
      </c>
    </row>
    <row r="65" spans="1:15" x14ac:dyDescent="0.25">
      <c r="A65" s="101"/>
      <c r="B65" s="19"/>
      <c r="C65" s="94" t="s">
        <v>64</v>
      </c>
      <c r="D65" s="94">
        <v>0</v>
      </c>
      <c r="E65" s="94">
        <v>0</v>
      </c>
      <c r="F65" s="94">
        <v>0</v>
      </c>
      <c r="G65" s="94">
        <v>0</v>
      </c>
      <c r="H65" s="94">
        <v>0</v>
      </c>
      <c r="I65" s="94">
        <v>200</v>
      </c>
      <c r="J65" s="94">
        <v>199.92</v>
      </c>
      <c r="K65" s="94">
        <v>598</v>
      </c>
      <c r="L65" s="94">
        <v>0</v>
      </c>
      <c r="M65" s="94">
        <v>0</v>
      </c>
      <c r="N65" s="99">
        <v>0</v>
      </c>
      <c r="O65" s="94">
        <f>SUM(D65:N65)</f>
        <v>997.92</v>
      </c>
    </row>
    <row r="66" spans="1:15" ht="21.75" thickBot="1" x14ac:dyDescent="0.3">
      <c r="A66" s="102"/>
      <c r="B66" s="4" t="s">
        <v>126</v>
      </c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100"/>
      <c r="O66" s="95">
        <f t="shared" ref="O66" si="7">SUM(D66:M66)</f>
        <v>0</v>
      </c>
    </row>
    <row r="67" spans="1:15" ht="32.25" thickBot="1" x14ac:dyDescent="0.3">
      <c r="A67" s="18"/>
      <c r="B67" s="4" t="s">
        <v>127</v>
      </c>
      <c r="C67" s="4" t="s">
        <v>85</v>
      </c>
      <c r="D67" s="4">
        <f>SUM(D65+D58)</f>
        <v>2332.2541200000001</v>
      </c>
      <c r="E67" s="4">
        <f t="shared" ref="E67:M67" si="8">SUM(E65+E58)</f>
        <v>1580.722</v>
      </c>
      <c r="F67" s="4">
        <f t="shared" si="8"/>
        <v>1782.5134800000001</v>
      </c>
      <c r="G67" s="4">
        <f t="shared" si="8"/>
        <v>85.321290000000005</v>
      </c>
      <c r="H67" s="4">
        <f t="shared" si="8"/>
        <v>156.93809999999999</v>
      </c>
      <c r="I67" s="4">
        <f t="shared" si="8"/>
        <v>4515.8654000000006</v>
      </c>
      <c r="J67" s="4">
        <f t="shared" si="8"/>
        <v>14286.151360000002</v>
      </c>
      <c r="K67" s="4">
        <f t="shared" si="8"/>
        <v>33447.43086</v>
      </c>
      <c r="L67" s="4">
        <f t="shared" si="8"/>
        <v>22725.574999999997</v>
      </c>
      <c r="M67" s="4">
        <f t="shared" si="8"/>
        <v>0</v>
      </c>
      <c r="N67" s="4">
        <v>0</v>
      </c>
      <c r="O67" s="4">
        <f>SUM(D67:N67)</f>
        <v>80912.771609999996</v>
      </c>
    </row>
    <row r="68" spans="1:15" x14ac:dyDescent="0.25">
      <c r="A68" s="20" t="s">
        <v>128</v>
      </c>
    </row>
    <row r="69" spans="1:15" x14ac:dyDescent="0.25">
      <c r="A69" s="21"/>
    </row>
  </sheetData>
  <mergeCells count="69">
    <mergeCell ref="N44:N45"/>
    <mergeCell ref="N58:N60"/>
    <mergeCell ref="N65:N66"/>
    <mergeCell ref="M2:O2"/>
    <mergeCell ref="A5:O5"/>
    <mergeCell ref="A4:O4"/>
    <mergeCell ref="A58:A60"/>
    <mergeCell ref="C58:C60"/>
    <mergeCell ref="B7:B8"/>
    <mergeCell ref="O7:O8"/>
    <mergeCell ref="A10:O10"/>
    <mergeCell ref="A26:A27"/>
    <mergeCell ref="A44:A45"/>
    <mergeCell ref="L58:L60"/>
    <mergeCell ref="M58:M60"/>
    <mergeCell ref="O58:O60"/>
    <mergeCell ref="D58:D60"/>
    <mergeCell ref="E58:E60"/>
    <mergeCell ref="A61:O61"/>
    <mergeCell ref="A62:O62"/>
    <mergeCell ref="A63:O63"/>
    <mergeCell ref="F58:F60"/>
    <mergeCell ref="G58:G60"/>
    <mergeCell ref="H58:H60"/>
    <mergeCell ref="I58:I60"/>
    <mergeCell ref="J58:J60"/>
    <mergeCell ref="K58:K60"/>
    <mergeCell ref="A65:A66"/>
    <mergeCell ref="C65:C66"/>
    <mergeCell ref="L65:L66"/>
    <mergeCell ref="M65:M66"/>
    <mergeCell ref="O65:O66"/>
    <mergeCell ref="D65:D66"/>
    <mergeCell ref="E65:E66"/>
    <mergeCell ref="F65:F66"/>
    <mergeCell ref="G65:G66"/>
    <mergeCell ref="H65:H66"/>
    <mergeCell ref="I65:I66"/>
    <mergeCell ref="J65:J66"/>
    <mergeCell ref="K65:K66"/>
    <mergeCell ref="I44:I45"/>
    <mergeCell ref="J44:J45"/>
    <mergeCell ref="K44:K45"/>
    <mergeCell ref="L44:L45"/>
    <mergeCell ref="M44:M45"/>
    <mergeCell ref="O44:O45"/>
    <mergeCell ref="M26:M27"/>
    <mergeCell ref="O26:O27"/>
    <mergeCell ref="B44:B45"/>
    <mergeCell ref="C44:C45"/>
    <mergeCell ref="D44:D45"/>
    <mergeCell ref="E44:E45"/>
    <mergeCell ref="F44:F45"/>
    <mergeCell ref="G44:G45"/>
    <mergeCell ref="H44:H45"/>
    <mergeCell ref="G26:G27"/>
    <mergeCell ref="H26:H27"/>
    <mergeCell ref="I26:I27"/>
    <mergeCell ref="J26:J27"/>
    <mergeCell ref="K26:K27"/>
    <mergeCell ref="L26:L27"/>
    <mergeCell ref="F26:F27"/>
    <mergeCell ref="D7:N7"/>
    <mergeCell ref="N26:N27"/>
    <mergeCell ref="C7:C8"/>
    <mergeCell ref="B26:B27"/>
    <mergeCell ref="C26:C27"/>
    <mergeCell ref="D26:D27"/>
    <mergeCell ref="E26:E27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C1D3F-86D1-4005-84F0-8BAE83A9D586}">
  <dimension ref="A2:U168"/>
  <sheetViews>
    <sheetView tabSelected="1" workbookViewId="0">
      <selection activeCell="M152" sqref="M152"/>
    </sheetView>
  </sheetViews>
  <sheetFormatPr defaultRowHeight="15" x14ac:dyDescent="0.25"/>
  <cols>
    <col min="1" max="1" width="1.85546875" customWidth="1"/>
    <col min="2" max="2" width="18.7109375" customWidth="1"/>
    <col min="3" max="3" width="16" customWidth="1"/>
    <col min="4" max="4" width="11.5703125" customWidth="1"/>
    <col min="12" max="12" width="10.42578125" customWidth="1"/>
    <col min="16" max="16" width="10.140625" customWidth="1"/>
  </cols>
  <sheetData>
    <row r="2" spans="1:16" x14ac:dyDescent="0.25">
      <c r="A2" s="131" t="s">
        <v>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63"/>
    </row>
    <row r="3" spans="1:16" ht="48" customHeight="1" x14ac:dyDescent="0.25">
      <c r="B3" s="132" t="s">
        <v>1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64"/>
    </row>
    <row r="4" spans="1:16" x14ac:dyDescent="0.25">
      <c r="B4" s="21"/>
    </row>
    <row r="5" spans="1:16" ht="15.75" thickBot="1" x14ac:dyDescent="0.3">
      <c r="B5" s="2"/>
    </row>
    <row r="6" spans="1:16" ht="88.5" customHeight="1" thickBot="1" x14ac:dyDescent="0.3">
      <c r="B6" s="94" t="s">
        <v>2</v>
      </c>
      <c r="C6" s="94" t="s">
        <v>3</v>
      </c>
      <c r="D6" s="94" t="s">
        <v>4</v>
      </c>
      <c r="E6" s="133" t="s">
        <v>5</v>
      </c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5"/>
    </row>
    <row r="7" spans="1:16" ht="15.75" thickBot="1" x14ac:dyDescent="0.3">
      <c r="B7" s="95"/>
      <c r="C7" s="95"/>
      <c r="D7" s="95"/>
      <c r="E7" s="28">
        <v>2015</v>
      </c>
      <c r="F7" s="16">
        <v>2016</v>
      </c>
      <c r="G7" s="16">
        <v>2017</v>
      </c>
      <c r="H7" s="16">
        <v>2018</v>
      </c>
      <c r="I7" s="16">
        <v>2019</v>
      </c>
      <c r="J7" s="16">
        <v>2020</v>
      </c>
      <c r="K7" s="16">
        <v>2021</v>
      </c>
      <c r="L7" s="16">
        <v>2022</v>
      </c>
      <c r="M7" s="16">
        <v>2023</v>
      </c>
      <c r="N7" s="5">
        <v>2024</v>
      </c>
      <c r="O7" s="28">
        <v>2025</v>
      </c>
      <c r="P7" s="29" t="s">
        <v>162</v>
      </c>
    </row>
    <row r="8" spans="1:16" ht="15.75" thickBot="1" x14ac:dyDescent="0.3">
      <c r="B8" s="94" t="s">
        <v>6</v>
      </c>
      <c r="C8" s="94" t="s">
        <v>7</v>
      </c>
      <c r="D8" s="4" t="s">
        <v>8</v>
      </c>
      <c r="E8" s="4">
        <f>SUM(E9:E11)</f>
        <v>2332.2541200000001</v>
      </c>
      <c r="F8" s="4">
        <f t="shared" ref="F8:N8" si="0">SUM(F9:F11)</f>
        <v>1580.722</v>
      </c>
      <c r="G8" s="4">
        <f t="shared" si="0"/>
        <v>1782.5134800000001</v>
      </c>
      <c r="H8" s="4">
        <f t="shared" si="0"/>
        <v>85.321290000000005</v>
      </c>
      <c r="I8" s="4">
        <f t="shared" si="0"/>
        <v>156.93809999999999</v>
      </c>
      <c r="J8" s="4">
        <f t="shared" si="0"/>
        <v>4515.8654000000006</v>
      </c>
      <c r="K8" s="4">
        <f t="shared" si="0"/>
        <v>14286.15136</v>
      </c>
      <c r="L8" s="4">
        <f t="shared" si="0"/>
        <v>33447.43086</v>
      </c>
      <c r="M8" s="4">
        <f t="shared" si="0"/>
        <v>22725.575000000001</v>
      </c>
      <c r="N8" s="24">
        <f t="shared" si="0"/>
        <v>0</v>
      </c>
      <c r="O8" s="28">
        <v>0</v>
      </c>
      <c r="P8" s="30">
        <f>SUM(E8:O8)</f>
        <v>80912.771609999996</v>
      </c>
    </row>
    <row r="9" spans="1:16" ht="21.75" thickBot="1" x14ac:dyDescent="0.3">
      <c r="B9" s="103"/>
      <c r="C9" s="103"/>
      <c r="D9" s="4" t="s">
        <v>9</v>
      </c>
      <c r="E9" s="4">
        <f>E13+E166</f>
        <v>0</v>
      </c>
      <c r="F9" s="4">
        <f>F13+F166</f>
        <v>0</v>
      </c>
      <c r="G9" s="4">
        <f>G13+G166</f>
        <v>0</v>
      </c>
      <c r="H9" s="4">
        <f>H13+H166</f>
        <v>0</v>
      </c>
      <c r="I9" s="4">
        <f>I13+I166</f>
        <v>0</v>
      </c>
      <c r="J9" s="4">
        <f>J13+J166</f>
        <v>0</v>
      </c>
      <c r="K9" s="4">
        <f>K13+K166</f>
        <v>0</v>
      </c>
      <c r="L9" s="4">
        <f>L13+L166</f>
        <v>18727.8</v>
      </c>
      <c r="M9" s="4">
        <f>M13+M166</f>
        <v>18224</v>
      </c>
      <c r="N9" s="24">
        <f>N13+N166</f>
        <v>0</v>
      </c>
      <c r="O9" s="59">
        <v>0</v>
      </c>
      <c r="P9" s="31">
        <f>SUM(E9:O9)</f>
        <v>36951.800000000003</v>
      </c>
    </row>
    <row r="10" spans="1:16" ht="21.75" thickBot="1" x14ac:dyDescent="0.3">
      <c r="B10" s="103"/>
      <c r="C10" s="103"/>
      <c r="D10" s="4" t="s">
        <v>10</v>
      </c>
      <c r="E10" s="4">
        <f>E14+E167</f>
        <v>2088.203</v>
      </c>
      <c r="F10" s="4">
        <f>F14+F167</f>
        <v>1360</v>
      </c>
      <c r="G10" s="4">
        <f>G14+G167</f>
        <v>1075.463</v>
      </c>
      <c r="H10" s="4">
        <f>H14+H167</f>
        <v>0</v>
      </c>
      <c r="I10" s="4">
        <f>I14+I167</f>
        <v>0</v>
      </c>
      <c r="J10" s="4">
        <f>J14+J167</f>
        <v>0</v>
      </c>
      <c r="K10" s="4">
        <f>K14+K167</f>
        <v>10006.86</v>
      </c>
      <c r="L10" s="4">
        <f>L14+L167</f>
        <v>8605.3420000000006</v>
      </c>
      <c r="M10" s="4">
        <f>M14+M167</f>
        <v>368.95</v>
      </c>
      <c r="N10" s="24">
        <f>N14+N167</f>
        <v>0</v>
      </c>
      <c r="O10" s="28">
        <v>0</v>
      </c>
      <c r="P10" s="31">
        <f>SUM(E10:O10)</f>
        <v>23504.818000000003</v>
      </c>
    </row>
    <row r="11" spans="1:16" ht="32.25" thickBot="1" x14ac:dyDescent="0.3">
      <c r="B11" s="95"/>
      <c r="C11" s="95"/>
      <c r="D11" s="4" t="s">
        <v>11</v>
      </c>
      <c r="E11" s="4">
        <f>E15+E168</f>
        <v>244.05111999999997</v>
      </c>
      <c r="F11" s="4">
        <f>F15+F168</f>
        <v>220.72200000000001</v>
      </c>
      <c r="G11" s="4">
        <f>G15+G168</f>
        <v>707.05048000000011</v>
      </c>
      <c r="H11" s="4">
        <f>H15+H168</f>
        <v>85.321290000000005</v>
      </c>
      <c r="I11" s="4">
        <f>I15+I168</f>
        <v>156.93809999999999</v>
      </c>
      <c r="J11" s="4">
        <f>J15+J168</f>
        <v>4515.8654000000006</v>
      </c>
      <c r="K11" s="4">
        <f>K15+K168</f>
        <v>4279.2913599999993</v>
      </c>
      <c r="L11" s="4">
        <f>L15+L168</f>
        <v>6114.2888599999997</v>
      </c>
      <c r="M11" s="4">
        <f>M15+M168</f>
        <v>4132.625</v>
      </c>
      <c r="N11" s="24">
        <f>N15+N168</f>
        <v>0</v>
      </c>
      <c r="O11" s="59">
        <v>0</v>
      </c>
      <c r="P11" s="31">
        <f>SUM(E11:O11)</f>
        <v>20456.153610000001</v>
      </c>
    </row>
    <row r="12" spans="1:16" ht="15.75" thickBot="1" x14ac:dyDescent="0.3">
      <c r="B12" s="6"/>
      <c r="C12" s="136" t="s">
        <v>163</v>
      </c>
      <c r="D12" s="32" t="s">
        <v>8</v>
      </c>
      <c r="E12" s="32">
        <f>SUM(E13:E15)</f>
        <v>2332.2541200000001</v>
      </c>
      <c r="F12" s="32">
        <f t="shared" ref="F12:N12" si="1">SUM(F13:F15)</f>
        <v>1580.722</v>
      </c>
      <c r="G12" s="32">
        <f t="shared" si="1"/>
        <v>1782.5134800000001</v>
      </c>
      <c r="H12" s="32">
        <f t="shared" si="1"/>
        <v>85.321290000000005</v>
      </c>
      <c r="I12" s="32">
        <f t="shared" si="1"/>
        <v>156.93809999999999</v>
      </c>
      <c r="J12" s="32">
        <f t="shared" si="1"/>
        <v>4315.8654000000006</v>
      </c>
      <c r="K12" s="32">
        <f t="shared" si="1"/>
        <v>14086.23136</v>
      </c>
      <c r="L12" s="32">
        <f t="shared" si="1"/>
        <v>32849.43086</v>
      </c>
      <c r="M12" s="32">
        <f t="shared" si="1"/>
        <v>22725.575000000001</v>
      </c>
      <c r="N12" s="33">
        <f t="shared" si="1"/>
        <v>0</v>
      </c>
      <c r="O12" s="72">
        <v>0</v>
      </c>
      <c r="P12" s="34">
        <f>SUM(E12:O12)</f>
        <v>79914.851609999998</v>
      </c>
    </row>
    <row r="13" spans="1:16" ht="21.75" thickBot="1" x14ac:dyDescent="0.3">
      <c r="B13" s="6"/>
      <c r="C13" s="137"/>
      <c r="D13" s="32" t="s">
        <v>9</v>
      </c>
      <c r="E13" s="32">
        <f>E17+E33+E38+E62+E66+E98+E130+E150</f>
        <v>0</v>
      </c>
      <c r="F13" s="32">
        <f>F17+F33+F38+F62+F66+F98+F130+F150</f>
        <v>0</v>
      </c>
      <c r="G13" s="32">
        <f>G17+G33+G38+G62+G66+G98+G130+G150</f>
        <v>0</v>
      </c>
      <c r="H13" s="32">
        <f>H17+H33+H38+H62+H66+H98+H130+H150</f>
        <v>0</v>
      </c>
      <c r="I13" s="32">
        <f>I17+I33+I38+I62+I66+I98+I130+I150</f>
        <v>0</v>
      </c>
      <c r="J13" s="32">
        <f>J17+J33+J38+J62+J66+J98+J130+J150</f>
        <v>0</v>
      </c>
      <c r="K13" s="32">
        <f>K17+K33+K38+K62+K66+K98+K130+K150</f>
        <v>0</v>
      </c>
      <c r="L13" s="32">
        <f>L17+L33+L38+L62+L66+L98+L130+L150</f>
        <v>18727.8</v>
      </c>
      <c r="M13" s="32">
        <f>M17+M33+M38+M62+M66+M98+M130+M150</f>
        <v>18224</v>
      </c>
      <c r="N13" s="33">
        <f>N17+N33+N38+N62+N66+N98+N130+N150</f>
        <v>0</v>
      </c>
      <c r="O13" s="71">
        <v>0</v>
      </c>
      <c r="P13" s="34">
        <f t="shared" ref="P13:P19" si="2">SUM(E13:O13)</f>
        <v>36951.800000000003</v>
      </c>
    </row>
    <row r="14" spans="1:16" ht="21.75" thickBot="1" x14ac:dyDescent="0.3">
      <c r="B14" s="6"/>
      <c r="C14" s="137"/>
      <c r="D14" s="32" t="s">
        <v>10</v>
      </c>
      <c r="E14" s="32">
        <f>E18+E34+E39+E63+E67+E99+E131+E151</f>
        <v>2088.203</v>
      </c>
      <c r="F14" s="32">
        <f>F18+F34+F39+F63+F67+F99+F131+F151</f>
        <v>1360</v>
      </c>
      <c r="G14" s="32">
        <f>G18+G34+G39+G63+G67+G99+G131+G151</f>
        <v>1075.463</v>
      </c>
      <c r="H14" s="32">
        <f>H18+H34+H39+H63+H67+H99+H131+H151</f>
        <v>0</v>
      </c>
      <c r="I14" s="32">
        <f>I18+I34+I39+I63+I67+I99+I131+I151</f>
        <v>0</v>
      </c>
      <c r="J14" s="32">
        <f>J18+J34+J39+J63+J67+J99+J131+J151</f>
        <v>0</v>
      </c>
      <c r="K14" s="32">
        <f>K18+K34+K39+K63+K67+K99+K131+K151</f>
        <v>10006.86</v>
      </c>
      <c r="L14" s="32">
        <f>L18+L34+L39+L63+L67+L99+L131+L151</f>
        <v>8605.3420000000006</v>
      </c>
      <c r="M14" s="32">
        <f>M18+M34+M39+M63+M67+M99+M131+M151</f>
        <v>368.95</v>
      </c>
      <c r="N14" s="33">
        <f>N18+N34+N39+N63+N67+N99+N131+N151</f>
        <v>0</v>
      </c>
      <c r="O14" s="72">
        <v>0</v>
      </c>
      <c r="P14" s="34">
        <f t="shared" si="2"/>
        <v>23504.818000000003</v>
      </c>
    </row>
    <row r="15" spans="1:16" ht="32.25" thickBot="1" x14ac:dyDescent="0.3">
      <c r="B15" s="6"/>
      <c r="C15" s="138"/>
      <c r="D15" s="32" t="s">
        <v>11</v>
      </c>
      <c r="E15" s="32">
        <f>E19+E35+E40+E64+E68+E100+E132+E152</f>
        <v>244.05111999999997</v>
      </c>
      <c r="F15" s="32">
        <f>F19+F35+F40+F64+F68+F100+F132+F152</f>
        <v>220.72200000000001</v>
      </c>
      <c r="G15" s="32">
        <f>G19+G35+G40+G64+G68+G100+G132+G152</f>
        <v>707.05048000000011</v>
      </c>
      <c r="H15" s="32">
        <f>H19+H35+H40+H64+H68+H100+H132+H152</f>
        <v>85.321290000000005</v>
      </c>
      <c r="I15" s="32">
        <f>I19+I35+I40+I64+I68+I100+I132+I152</f>
        <v>156.93809999999999</v>
      </c>
      <c r="J15" s="32">
        <f>J19+J35+J40+J64+J68+J100+J132+J152</f>
        <v>4315.8654000000006</v>
      </c>
      <c r="K15" s="32">
        <f>K19+K35+K40+K64+K68+K100+K132+K152</f>
        <v>4079.3713599999992</v>
      </c>
      <c r="L15" s="32">
        <f>L19+L35+L40+L64+L68+L100+L132+L152</f>
        <v>5516.2888599999997</v>
      </c>
      <c r="M15" s="32">
        <f>M19+M35+M40+M64+M68+M100+M132+M152</f>
        <v>4132.625</v>
      </c>
      <c r="N15" s="33">
        <f>N19+N35+N40+N64+N68+N100+N132+N152</f>
        <v>0</v>
      </c>
      <c r="O15" s="71">
        <v>0</v>
      </c>
      <c r="P15" s="34">
        <f>SUM(E15:O15)</f>
        <v>19458.233609999999</v>
      </c>
    </row>
    <row r="16" spans="1:16" ht="29.25" customHeight="1" thickBot="1" x14ac:dyDescent="0.3">
      <c r="B16" s="6"/>
      <c r="C16" s="94" t="s">
        <v>14</v>
      </c>
      <c r="D16" s="4" t="s">
        <v>8</v>
      </c>
      <c r="E16" s="4">
        <f>SUM(E17:E19)</f>
        <v>744.13912000000005</v>
      </c>
      <c r="F16" s="4">
        <f t="shared" ref="F16:N16" si="3">SUM(F17:F19)</f>
        <v>0</v>
      </c>
      <c r="G16" s="4">
        <f t="shared" si="3"/>
        <v>0</v>
      </c>
      <c r="H16" s="4">
        <f t="shared" si="3"/>
        <v>0</v>
      </c>
      <c r="I16" s="4">
        <f t="shared" si="3"/>
        <v>0</v>
      </c>
      <c r="J16" s="4">
        <f t="shared" si="3"/>
        <v>0</v>
      </c>
      <c r="K16" s="4">
        <f t="shared" si="3"/>
        <v>0</v>
      </c>
      <c r="L16" s="4">
        <f t="shared" si="3"/>
        <v>0</v>
      </c>
      <c r="M16" s="4">
        <f t="shared" si="3"/>
        <v>0</v>
      </c>
      <c r="N16" s="24">
        <f t="shared" si="3"/>
        <v>0</v>
      </c>
      <c r="O16" s="28">
        <v>0</v>
      </c>
      <c r="P16" s="31">
        <f t="shared" si="2"/>
        <v>744.13912000000005</v>
      </c>
    </row>
    <row r="17" spans="2:16" ht="21.75" thickBot="1" x14ac:dyDescent="0.3">
      <c r="B17" s="6" t="s">
        <v>12</v>
      </c>
      <c r="C17" s="103"/>
      <c r="D17" s="4" t="s">
        <v>9</v>
      </c>
      <c r="E17" s="4">
        <f>E21+E25+E29</f>
        <v>0</v>
      </c>
      <c r="F17" s="4">
        <f t="shared" ref="F17:N17" si="4">F21+F25+F29</f>
        <v>0</v>
      </c>
      <c r="G17" s="4">
        <f t="shared" si="4"/>
        <v>0</v>
      </c>
      <c r="H17" s="4">
        <f t="shared" si="4"/>
        <v>0</v>
      </c>
      <c r="I17" s="4">
        <f t="shared" si="4"/>
        <v>0</v>
      </c>
      <c r="J17" s="4">
        <f t="shared" si="4"/>
        <v>0</v>
      </c>
      <c r="K17" s="4">
        <f t="shared" si="4"/>
        <v>0</v>
      </c>
      <c r="L17" s="4">
        <f t="shared" si="4"/>
        <v>0</v>
      </c>
      <c r="M17" s="4">
        <f t="shared" si="4"/>
        <v>0</v>
      </c>
      <c r="N17" s="24">
        <f t="shared" si="4"/>
        <v>0</v>
      </c>
      <c r="O17" s="59">
        <v>0</v>
      </c>
      <c r="P17" s="31">
        <f t="shared" si="2"/>
        <v>0</v>
      </c>
    </row>
    <row r="18" spans="2:16" ht="42.75" thickBot="1" x14ac:dyDescent="0.3">
      <c r="B18" s="6" t="s">
        <v>13</v>
      </c>
      <c r="C18" s="103"/>
      <c r="D18" s="4" t="s">
        <v>10</v>
      </c>
      <c r="E18" s="4">
        <f>E22+E26+E30</f>
        <v>579.495</v>
      </c>
      <c r="F18" s="4">
        <f t="shared" ref="F18:N18" si="5">F22+F26+F30</f>
        <v>0</v>
      </c>
      <c r="G18" s="4">
        <f t="shared" si="5"/>
        <v>0</v>
      </c>
      <c r="H18" s="4">
        <f t="shared" si="5"/>
        <v>0</v>
      </c>
      <c r="I18" s="4">
        <f t="shared" si="5"/>
        <v>0</v>
      </c>
      <c r="J18" s="4">
        <f t="shared" si="5"/>
        <v>0</v>
      </c>
      <c r="K18" s="4">
        <f t="shared" si="5"/>
        <v>0</v>
      </c>
      <c r="L18" s="4">
        <f t="shared" si="5"/>
        <v>0</v>
      </c>
      <c r="M18" s="4">
        <f t="shared" si="5"/>
        <v>0</v>
      </c>
      <c r="N18" s="24">
        <f t="shared" si="5"/>
        <v>0</v>
      </c>
      <c r="O18" s="28">
        <v>0</v>
      </c>
      <c r="P18" s="31">
        <f t="shared" si="2"/>
        <v>579.495</v>
      </c>
    </row>
    <row r="19" spans="2:16" ht="32.25" thickBot="1" x14ac:dyDescent="0.3">
      <c r="B19" s="6"/>
      <c r="C19" s="95"/>
      <c r="D19" s="7" t="s">
        <v>11</v>
      </c>
      <c r="E19" s="7">
        <f>E23+E27+E31</f>
        <v>164.64411999999999</v>
      </c>
      <c r="F19" s="7">
        <f t="shared" ref="F19:N19" si="6">F23+F27+F31</f>
        <v>0</v>
      </c>
      <c r="G19" s="7">
        <f t="shared" si="6"/>
        <v>0</v>
      </c>
      <c r="H19" s="7">
        <f t="shared" si="6"/>
        <v>0</v>
      </c>
      <c r="I19" s="7">
        <f t="shared" si="6"/>
        <v>0</v>
      </c>
      <c r="J19" s="7">
        <f t="shared" si="6"/>
        <v>0</v>
      </c>
      <c r="K19" s="7">
        <f t="shared" si="6"/>
        <v>0</v>
      </c>
      <c r="L19" s="7">
        <f t="shared" si="6"/>
        <v>0</v>
      </c>
      <c r="M19" s="7">
        <f t="shared" si="6"/>
        <v>0</v>
      </c>
      <c r="N19" s="26">
        <f t="shared" si="6"/>
        <v>0</v>
      </c>
      <c r="O19" s="60">
        <v>0</v>
      </c>
      <c r="P19" s="31">
        <f t="shared" si="2"/>
        <v>164.64411999999999</v>
      </c>
    </row>
    <row r="20" spans="2:16" ht="42.75" customHeight="1" x14ac:dyDescent="0.25">
      <c r="B20" s="8"/>
      <c r="C20" s="123" t="s">
        <v>15</v>
      </c>
      <c r="D20" s="40" t="s">
        <v>8</v>
      </c>
      <c r="E20" s="41">
        <v>354.97433000000001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2">
        <v>0</v>
      </c>
      <c r="O20" s="68">
        <v>0</v>
      </c>
      <c r="P20" s="38">
        <f t="shared" ref="P20:P35" si="7">SUM(E20:O20)</f>
        <v>354.97433000000001</v>
      </c>
    </row>
    <row r="21" spans="2:16" ht="22.5" x14ac:dyDescent="0.25">
      <c r="B21" s="8"/>
      <c r="C21" s="124"/>
      <c r="D21" s="43" t="s">
        <v>9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44">
        <v>0</v>
      </c>
      <c r="O21" s="69">
        <v>0</v>
      </c>
      <c r="P21" s="38">
        <f t="shared" si="7"/>
        <v>0</v>
      </c>
    </row>
    <row r="22" spans="2:16" ht="22.5" x14ac:dyDescent="0.25">
      <c r="B22" s="8"/>
      <c r="C22" s="124"/>
      <c r="D22" s="43" t="s">
        <v>10</v>
      </c>
      <c r="E22" s="39">
        <v>260.04000000000002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44">
        <v>0</v>
      </c>
      <c r="O22" s="69">
        <v>0</v>
      </c>
      <c r="P22" s="38">
        <f t="shared" si="7"/>
        <v>260.04000000000002</v>
      </c>
    </row>
    <row r="23" spans="2:16" ht="34.5" thickBot="1" x14ac:dyDescent="0.3">
      <c r="B23" s="8"/>
      <c r="C23" s="125"/>
      <c r="D23" s="48" t="s">
        <v>11</v>
      </c>
      <c r="E23" s="49">
        <v>94.934330000000003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50">
        <v>0</v>
      </c>
      <c r="O23" s="70">
        <v>0</v>
      </c>
      <c r="P23" s="38">
        <f t="shared" si="7"/>
        <v>94.934330000000003</v>
      </c>
    </row>
    <row r="24" spans="2:16" ht="54" customHeight="1" x14ac:dyDescent="0.25">
      <c r="B24" s="8"/>
      <c r="C24" s="123" t="s">
        <v>16</v>
      </c>
      <c r="D24" s="40" t="s">
        <v>8</v>
      </c>
      <c r="E24" s="41">
        <v>389.16478999999998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2">
        <v>0</v>
      </c>
      <c r="O24" s="73">
        <v>0</v>
      </c>
      <c r="P24" s="38">
        <f t="shared" si="7"/>
        <v>389.16478999999998</v>
      </c>
    </row>
    <row r="25" spans="2:16" ht="22.5" x14ac:dyDescent="0.25">
      <c r="B25" s="8"/>
      <c r="C25" s="124"/>
      <c r="D25" s="43" t="s">
        <v>9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44">
        <v>0</v>
      </c>
      <c r="O25" s="74">
        <v>0</v>
      </c>
      <c r="P25" s="38">
        <f t="shared" si="7"/>
        <v>0</v>
      </c>
    </row>
    <row r="26" spans="2:16" ht="22.5" x14ac:dyDescent="0.25">
      <c r="B26" s="8"/>
      <c r="C26" s="124"/>
      <c r="D26" s="43" t="s">
        <v>10</v>
      </c>
      <c r="E26" s="39">
        <v>319.45499999999998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44">
        <v>0</v>
      </c>
      <c r="O26" s="74">
        <v>0</v>
      </c>
      <c r="P26" s="38">
        <f t="shared" si="7"/>
        <v>319.45499999999998</v>
      </c>
    </row>
    <row r="27" spans="2:16" ht="34.5" thickBot="1" x14ac:dyDescent="0.3">
      <c r="B27" s="8"/>
      <c r="C27" s="125"/>
      <c r="D27" s="48" t="s">
        <v>11</v>
      </c>
      <c r="E27" s="49">
        <v>69.709789999999998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50">
        <v>0</v>
      </c>
      <c r="O27" s="75">
        <v>0</v>
      </c>
      <c r="P27" s="38">
        <f t="shared" si="7"/>
        <v>69.709789999999998</v>
      </c>
    </row>
    <row r="28" spans="2:16" ht="31.5" customHeight="1" x14ac:dyDescent="0.25">
      <c r="B28" s="8"/>
      <c r="C28" s="123" t="s">
        <v>17</v>
      </c>
      <c r="D28" s="40" t="s">
        <v>8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2">
        <v>0</v>
      </c>
      <c r="O28" s="68">
        <v>0</v>
      </c>
      <c r="P28" s="38">
        <f t="shared" si="7"/>
        <v>0</v>
      </c>
    </row>
    <row r="29" spans="2:16" ht="22.5" x14ac:dyDescent="0.25">
      <c r="B29" s="8"/>
      <c r="C29" s="124"/>
      <c r="D29" s="43" t="s">
        <v>9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44">
        <v>0</v>
      </c>
      <c r="O29" s="69">
        <v>0</v>
      </c>
      <c r="P29" s="38">
        <f t="shared" si="7"/>
        <v>0</v>
      </c>
    </row>
    <row r="30" spans="2:16" ht="22.5" x14ac:dyDescent="0.25">
      <c r="B30" s="8"/>
      <c r="C30" s="124"/>
      <c r="D30" s="43" t="s">
        <v>10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44">
        <v>0</v>
      </c>
      <c r="O30" s="69">
        <v>0</v>
      </c>
      <c r="P30" s="38">
        <f t="shared" si="7"/>
        <v>0</v>
      </c>
    </row>
    <row r="31" spans="2:16" ht="34.5" thickBot="1" x14ac:dyDescent="0.3">
      <c r="B31" s="8"/>
      <c r="C31" s="125"/>
      <c r="D31" s="45" t="s">
        <v>11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7">
        <v>0</v>
      </c>
      <c r="O31" s="70">
        <v>0</v>
      </c>
      <c r="P31" s="38">
        <f t="shared" si="7"/>
        <v>0</v>
      </c>
    </row>
    <row r="32" spans="2:16" ht="60.75" customHeight="1" thickBot="1" x14ac:dyDescent="0.3">
      <c r="B32" s="8"/>
      <c r="C32" s="94" t="s">
        <v>18</v>
      </c>
      <c r="D32" s="4" t="s">
        <v>8</v>
      </c>
      <c r="E32" s="4">
        <v>0</v>
      </c>
      <c r="F32" s="4">
        <v>1580.722</v>
      </c>
      <c r="G32" s="4">
        <v>354.41448000000003</v>
      </c>
      <c r="H32" s="4">
        <v>85.321290000000005</v>
      </c>
      <c r="I32" s="4">
        <v>0</v>
      </c>
      <c r="J32" s="4">
        <v>0</v>
      </c>
      <c r="K32" s="4">
        <v>1070.9804999999999</v>
      </c>
      <c r="L32" s="4">
        <v>605.70221000000004</v>
      </c>
      <c r="M32" s="4">
        <v>0</v>
      </c>
      <c r="N32" s="24">
        <v>0</v>
      </c>
      <c r="O32" s="58">
        <v>0</v>
      </c>
      <c r="P32" s="31">
        <f t="shared" si="7"/>
        <v>3697.14048</v>
      </c>
    </row>
    <row r="33" spans="2:16" ht="21.75" thickBot="1" x14ac:dyDescent="0.3">
      <c r="B33" s="8"/>
      <c r="C33" s="103"/>
      <c r="D33" s="4" t="s">
        <v>9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24">
        <v>0</v>
      </c>
      <c r="O33" s="28">
        <v>0</v>
      </c>
      <c r="P33" s="31">
        <f t="shared" si="7"/>
        <v>0</v>
      </c>
    </row>
    <row r="34" spans="2:16" ht="21.75" thickBot="1" x14ac:dyDescent="0.3">
      <c r="B34" s="8"/>
      <c r="C34" s="103"/>
      <c r="D34" s="4" t="s">
        <v>10</v>
      </c>
      <c r="E34" s="4">
        <v>0</v>
      </c>
      <c r="F34" s="4">
        <v>1360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24">
        <v>0</v>
      </c>
      <c r="O34" s="59">
        <v>0</v>
      </c>
      <c r="P34" s="31">
        <f t="shared" si="7"/>
        <v>1360</v>
      </c>
    </row>
    <row r="35" spans="2:16" ht="32.25" thickBot="1" x14ac:dyDescent="0.3">
      <c r="B35" s="8"/>
      <c r="C35" s="95"/>
      <c r="D35" s="4" t="s">
        <v>11</v>
      </c>
      <c r="E35" s="4">
        <v>0</v>
      </c>
      <c r="F35" s="4">
        <v>220.72200000000001</v>
      </c>
      <c r="G35" s="4">
        <v>354.41448000000003</v>
      </c>
      <c r="H35" s="4">
        <v>85.321290000000005</v>
      </c>
      <c r="I35" s="4">
        <v>0</v>
      </c>
      <c r="J35" s="4">
        <v>0</v>
      </c>
      <c r="K35" s="4">
        <v>1070.9804999999999</v>
      </c>
      <c r="L35" s="4">
        <v>605.70221000000004</v>
      </c>
      <c r="M35" s="4">
        <v>0</v>
      </c>
      <c r="N35" s="24">
        <v>0</v>
      </c>
      <c r="O35" s="28">
        <v>0</v>
      </c>
      <c r="P35" s="31">
        <f t="shared" si="7"/>
        <v>2337.14048</v>
      </c>
    </row>
    <row r="36" spans="2:16" ht="6" customHeight="1" x14ac:dyDescent="0.25"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26"/>
      <c r="O36" s="59">
        <v>0</v>
      </c>
      <c r="P36" s="31">
        <f t="shared" ref="P36:P57" si="8">SUM(E36:N36)</f>
        <v>0</v>
      </c>
    </row>
    <row r="37" spans="2:16" ht="54" customHeight="1" thickBot="1" x14ac:dyDescent="0.3">
      <c r="B37" s="8"/>
      <c r="C37" s="115" t="s">
        <v>19</v>
      </c>
      <c r="D37" s="4" t="s">
        <v>8</v>
      </c>
      <c r="E37" s="4">
        <f>SUM(E38:E40)</f>
        <v>1588.115</v>
      </c>
      <c r="F37" s="4">
        <f t="shared" ref="F37:N37" si="9">SUM(F38:F40)</f>
        <v>0</v>
      </c>
      <c r="G37" s="4">
        <f t="shared" si="9"/>
        <v>1358.0989999999999</v>
      </c>
      <c r="H37" s="4">
        <f t="shared" si="9"/>
        <v>0</v>
      </c>
      <c r="I37" s="4">
        <f t="shared" si="9"/>
        <v>0</v>
      </c>
      <c r="J37" s="4">
        <f t="shared" si="9"/>
        <v>0</v>
      </c>
      <c r="K37" s="4">
        <f t="shared" si="9"/>
        <v>0</v>
      </c>
      <c r="L37" s="4">
        <f t="shared" si="9"/>
        <v>0</v>
      </c>
      <c r="M37" s="4">
        <f t="shared" si="9"/>
        <v>0</v>
      </c>
      <c r="N37" s="24">
        <f t="shared" si="9"/>
        <v>0</v>
      </c>
      <c r="O37" s="59">
        <v>0</v>
      </c>
      <c r="P37" s="31">
        <f>SUM(E37:O37)</f>
        <v>2946.2139999999999</v>
      </c>
    </row>
    <row r="38" spans="2:16" ht="21.75" thickBot="1" x14ac:dyDescent="0.3">
      <c r="B38" s="8"/>
      <c r="C38" s="115"/>
      <c r="D38" s="4" t="s">
        <v>9</v>
      </c>
      <c r="E38" s="4">
        <f>E42+E46+E50+E54+E58</f>
        <v>0</v>
      </c>
      <c r="F38" s="4">
        <f t="shared" ref="F38:N38" si="10">F42+F46+F50+F54+F58</f>
        <v>0</v>
      </c>
      <c r="G38" s="4">
        <f t="shared" si="10"/>
        <v>0</v>
      </c>
      <c r="H38" s="4">
        <f t="shared" si="10"/>
        <v>0</v>
      </c>
      <c r="I38" s="4">
        <f t="shared" si="10"/>
        <v>0</v>
      </c>
      <c r="J38" s="4">
        <f t="shared" si="10"/>
        <v>0</v>
      </c>
      <c r="K38" s="4">
        <f t="shared" si="10"/>
        <v>0</v>
      </c>
      <c r="L38" s="4">
        <f t="shared" si="10"/>
        <v>0</v>
      </c>
      <c r="M38" s="4">
        <f t="shared" si="10"/>
        <v>0</v>
      </c>
      <c r="N38" s="24">
        <f t="shared" si="10"/>
        <v>0</v>
      </c>
      <c r="O38" s="28">
        <v>0</v>
      </c>
      <c r="P38" s="31">
        <f t="shared" ref="P38:P56" si="11">SUM(E38:O38)</f>
        <v>0</v>
      </c>
    </row>
    <row r="39" spans="2:16" ht="21.75" thickBot="1" x14ac:dyDescent="0.3">
      <c r="B39" s="8"/>
      <c r="C39" s="115"/>
      <c r="D39" s="4" t="s">
        <v>10</v>
      </c>
      <c r="E39" s="4">
        <f>E43+E47+E51+E55+E59</f>
        <v>1508.7080000000001</v>
      </c>
      <c r="F39" s="4">
        <f t="shared" ref="F39:N39" si="12">F43+F47+F51+F55+F59</f>
        <v>0</v>
      </c>
      <c r="G39" s="4">
        <f t="shared" si="12"/>
        <v>1075.463</v>
      </c>
      <c r="H39" s="4">
        <f t="shared" si="12"/>
        <v>0</v>
      </c>
      <c r="I39" s="4">
        <f t="shared" si="12"/>
        <v>0</v>
      </c>
      <c r="J39" s="4">
        <f t="shared" si="12"/>
        <v>0</v>
      </c>
      <c r="K39" s="4">
        <f t="shared" si="12"/>
        <v>0</v>
      </c>
      <c r="L39" s="4">
        <f t="shared" si="12"/>
        <v>0</v>
      </c>
      <c r="M39" s="4">
        <f t="shared" si="12"/>
        <v>0</v>
      </c>
      <c r="N39" s="24">
        <f t="shared" si="12"/>
        <v>0</v>
      </c>
      <c r="O39" s="59">
        <v>0</v>
      </c>
      <c r="P39" s="31">
        <f t="shared" si="11"/>
        <v>2584.1710000000003</v>
      </c>
    </row>
    <row r="40" spans="2:16" ht="32.25" thickBot="1" x14ac:dyDescent="0.3">
      <c r="B40" s="8"/>
      <c r="C40" s="115"/>
      <c r="D40" s="7" t="s">
        <v>11</v>
      </c>
      <c r="E40" s="7">
        <f>E44+E48+E52+E56+E60</f>
        <v>79.406999999999996</v>
      </c>
      <c r="F40" s="7">
        <f t="shared" ref="F40:N40" si="13">F44+F48+F52+F56+F60</f>
        <v>0</v>
      </c>
      <c r="G40" s="7">
        <f t="shared" si="13"/>
        <v>282.63600000000002</v>
      </c>
      <c r="H40" s="7">
        <f t="shared" si="13"/>
        <v>0</v>
      </c>
      <c r="I40" s="7">
        <f t="shared" si="13"/>
        <v>0</v>
      </c>
      <c r="J40" s="7">
        <f t="shared" si="13"/>
        <v>0</v>
      </c>
      <c r="K40" s="7">
        <f t="shared" si="13"/>
        <v>0</v>
      </c>
      <c r="L40" s="7">
        <f t="shared" si="13"/>
        <v>0</v>
      </c>
      <c r="M40" s="7">
        <f t="shared" si="13"/>
        <v>0</v>
      </c>
      <c r="N40" s="26">
        <f t="shared" si="13"/>
        <v>0</v>
      </c>
      <c r="O40" s="28">
        <v>0</v>
      </c>
      <c r="P40" s="31">
        <f t="shared" si="11"/>
        <v>362.04300000000001</v>
      </c>
    </row>
    <row r="41" spans="2:16" ht="36.75" customHeight="1" x14ac:dyDescent="0.25">
      <c r="B41" s="8"/>
      <c r="C41" s="123" t="s">
        <v>20</v>
      </c>
      <c r="D41" s="41" t="s">
        <v>8</v>
      </c>
      <c r="E41" s="41">
        <f>SUM(E42:E44)</f>
        <v>1061.799</v>
      </c>
      <c r="F41" s="41">
        <f t="shared" ref="F41:N41" si="14">SUM(F42:F44)</f>
        <v>0</v>
      </c>
      <c r="G41" s="41">
        <f t="shared" si="14"/>
        <v>0</v>
      </c>
      <c r="H41" s="41">
        <f t="shared" si="14"/>
        <v>0</v>
      </c>
      <c r="I41" s="41">
        <f t="shared" si="14"/>
        <v>0</v>
      </c>
      <c r="J41" s="41">
        <f t="shared" si="14"/>
        <v>0</v>
      </c>
      <c r="K41" s="41">
        <f t="shared" si="14"/>
        <v>0</v>
      </c>
      <c r="L41" s="41">
        <f t="shared" si="14"/>
        <v>0</v>
      </c>
      <c r="M41" s="41">
        <f t="shared" si="14"/>
        <v>0</v>
      </c>
      <c r="N41" s="42">
        <f t="shared" si="14"/>
        <v>0</v>
      </c>
      <c r="O41" s="73">
        <v>0</v>
      </c>
      <c r="P41" s="38">
        <f t="shared" si="11"/>
        <v>1061.799</v>
      </c>
    </row>
    <row r="42" spans="2:16" ht="22.5" x14ac:dyDescent="0.25">
      <c r="B42" s="8"/>
      <c r="C42" s="124"/>
      <c r="D42" s="39" t="s">
        <v>9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44">
        <v>0</v>
      </c>
      <c r="O42" s="74">
        <v>0</v>
      </c>
      <c r="P42" s="38">
        <f t="shared" si="11"/>
        <v>0</v>
      </c>
    </row>
    <row r="43" spans="2:16" ht="22.5" x14ac:dyDescent="0.25">
      <c r="B43" s="8"/>
      <c r="C43" s="124"/>
      <c r="D43" s="39" t="s">
        <v>10</v>
      </c>
      <c r="E43" s="39">
        <v>1008.708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44">
        <v>0</v>
      </c>
      <c r="O43" s="74">
        <v>0</v>
      </c>
      <c r="P43" s="38">
        <f t="shared" si="11"/>
        <v>1008.708</v>
      </c>
    </row>
    <row r="44" spans="2:16" ht="33" customHeight="1" thickBot="1" x14ac:dyDescent="0.3">
      <c r="B44" s="8"/>
      <c r="C44" s="125"/>
      <c r="D44" s="46" t="s">
        <v>11</v>
      </c>
      <c r="E44" s="46">
        <v>53.091000000000001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7">
        <v>0</v>
      </c>
      <c r="O44" s="75">
        <v>0</v>
      </c>
      <c r="P44" s="38">
        <f t="shared" si="11"/>
        <v>53.091000000000001</v>
      </c>
    </row>
    <row r="45" spans="2:16" ht="24.75" customHeight="1" x14ac:dyDescent="0.25">
      <c r="B45" s="8"/>
      <c r="C45" s="123" t="s">
        <v>21</v>
      </c>
      <c r="D45" s="41" t="s">
        <v>8</v>
      </c>
      <c r="E45" s="41">
        <f>SUM(E46:E48)</f>
        <v>526.31600000000003</v>
      </c>
      <c r="F45" s="41">
        <f t="shared" ref="F45:N45" si="15">SUM(F46:F48)</f>
        <v>0</v>
      </c>
      <c r="G45" s="41">
        <f t="shared" si="15"/>
        <v>0</v>
      </c>
      <c r="H45" s="41">
        <f t="shared" si="15"/>
        <v>0</v>
      </c>
      <c r="I45" s="41">
        <f t="shared" si="15"/>
        <v>0</v>
      </c>
      <c r="J45" s="41">
        <f t="shared" si="15"/>
        <v>0</v>
      </c>
      <c r="K45" s="41">
        <f t="shared" si="15"/>
        <v>0</v>
      </c>
      <c r="L45" s="41">
        <f t="shared" si="15"/>
        <v>0</v>
      </c>
      <c r="M45" s="41">
        <f t="shared" si="15"/>
        <v>0</v>
      </c>
      <c r="N45" s="42">
        <f t="shared" si="15"/>
        <v>0</v>
      </c>
      <c r="O45" s="73">
        <v>0</v>
      </c>
      <c r="P45" s="38">
        <f t="shared" si="11"/>
        <v>526.31600000000003</v>
      </c>
    </row>
    <row r="46" spans="2:16" ht="22.5" x14ac:dyDescent="0.25">
      <c r="B46" s="8"/>
      <c r="C46" s="124"/>
      <c r="D46" s="39" t="s">
        <v>9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44">
        <v>0</v>
      </c>
      <c r="O46" s="74">
        <v>0</v>
      </c>
      <c r="P46" s="38">
        <f t="shared" si="11"/>
        <v>0</v>
      </c>
    </row>
    <row r="47" spans="2:16" ht="22.5" x14ac:dyDescent="0.25">
      <c r="B47" s="8"/>
      <c r="C47" s="124"/>
      <c r="D47" s="39" t="s">
        <v>10</v>
      </c>
      <c r="E47" s="39">
        <v>500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44">
        <v>0</v>
      </c>
      <c r="O47" s="74">
        <v>0</v>
      </c>
      <c r="P47" s="38">
        <f t="shared" si="11"/>
        <v>500</v>
      </c>
    </row>
    <row r="48" spans="2:16" ht="34.5" thickBot="1" x14ac:dyDescent="0.3">
      <c r="B48" s="8"/>
      <c r="C48" s="125"/>
      <c r="D48" s="46" t="s">
        <v>11</v>
      </c>
      <c r="E48" s="46">
        <v>26.315999999999999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7">
        <v>0</v>
      </c>
      <c r="O48" s="75">
        <v>0</v>
      </c>
      <c r="P48" s="38">
        <f t="shared" si="11"/>
        <v>26.315999999999999</v>
      </c>
    </row>
    <row r="49" spans="2:16" ht="29.25" customHeight="1" x14ac:dyDescent="0.25">
      <c r="B49" s="8"/>
      <c r="C49" s="123" t="s">
        <v>22</v>
      </c>
      <c r="D49" s="41" t="s">
        <v>8</v>
      </c>
      <c r="E49" s="41">
        <f>SUM(E50:E52)</f>
        <v>0</v>
      </c>
      <c r="F49" s="41">
        <f t="shared" ref="F49:N49" si="16">SUM(F50:F52)</f>
        <v>0</v>
      </c>
      <c r="G49" s="41">
        <f t="shared" si="16"/>
        <v>666.86099999999999</v>
      </c>
      <c r="H49" s="41">
        <f t="shared" si="16"/>
        <v>0</v>
      </c>
      <c r="I49" s="41">
        <f t="shared" si="16"/>
        <v>0</v>
      </c>
      <c r="J49" s="41">
        <f t="shared" si="16"/>
        <v>0</v>
      </c>
      <c r="K49" s="41">
        <f t="shared" si="16"/>
        <v>0</v>
      </c>
      <c r="L49" s="41">
        <f t="shared" si="16"/>
        <v>0</v>
      </c>
      <c r="M49" s="41">
        <f t="shared" si="16"/>
        <v>0</v>
      </c>
      <c r="N49" s="42">
        <f t="shared" si="16"/>
        <v>0</v>
      </c>
      <c r="O49" s="73">
        <v>0</v>
      </c>
      <c r="P49" s="38">
        <f t="shared" si="11"/>
        <v>666.86099999999999</v>
      </c>
    </row>
    <row r="50" spans="2:16" ht="22.5" x14ac:dyDescent="0.25">
      <c r="B50" s="8"/>
      <c r="C50" s="124"/>
      <c r="D50" s="39" t="s">
        <v>9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44">
        <v>0</v>
      </c>
      <c r="O50" s="74">
        <v>0</v>
      </c>
      <c r="P50" s="38">
        <f t="shared" si="11"/>
        <v>0</v>
      </c>
    </row>
    <row r="51" spans="2:16" ht="22.5" x14ac:dyDescent="0.25">
      <c r="B51" s="8"/>
      <c r="C51" s="124"/>
      <c r="D51" s="39" t="s">
        <v>10</v>
      </c>
      <c r="E51" s="39">
        <v>0</v>
      </c>
      <c r="F51" s="39">
        <v>0</v>
      </c>
      <c r="G51" s="39">
        <v>522.87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44">
        <v>0</v>
      </c>
      <c r="O51" s="74">
        <v>0</v>
      </c>
      <c r="P51" s="38">
        <f t="shared" si="11"/>
        <v>522.87</v>
      </c>
    </row>
    <row r="52" spans="2:16" ht="34.5" thickBot="1" x14ac:dyDescent="0.3">
      <c r="B52" s="8"/>
      <c r="C52" s="125"/>
      <c r="D52" s="46" t="s">
        <v>11</v>
      </c>
      <c r="E52" s="46">
        <v>0</v>
      </c>
      <c r="F52" s="46">
        <v>0</v>
      </c>
      <c r="G52" s="46">
        <v>143.99100000000001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7">
        <v>0</v>
      </c>
      <c r="O52" s="75">
        <v>0</v>
      </c>
      <c r="P52" s="38">
        <f t="shared" si="11"/>
        <v>143.99100000000001</v>
      </c>
    </row>
    <row r="53" spans="2:16" ht="28.5" customHeight="1" x14ac:dyDescent="0.25">
      <c r="B53" s="8"/>
      <c r="C53" s="123" t="s">
        <v>23</v>
      </c>
      <c r="D53" s="41" t="s">
        <v>8</v>
      </c>
      <c r="E53" s="41">
        <f>SUM(E54:E56)</f>
        <v>0</v>
      </c>
      <c r="F53" s="41">
        <f t="shared" ref="F53:N53" si="17">SUM(F54:F56)</f>
        <v>0</v>
      </c>
      <c r="G53" s="41">
        <f t="shared" si="17"/>
        <v>691.23799999999994</v>
      </c>
      <c r="H53" s="41">
        <f t="shared" si="17"/>
        <v>0</v>
      </c>
      <c r="I53" s="41">
        <f t="shared" si="17"/>
        <v>0</v>
      </c>
      <c r="J53" s="41">
        <f t="shared" si="17"/>
        <v>0</v>
      </c>
      <c r="K53" s="41">
        <f t="shared" si="17"/>
        <v>0</v>
      </c>
      <c r="L53" s="41">
        <f t="shared" si="17"/>
        <v>0</v>
      </c>
      <c r="M53" s="41">
        <f t="shared" si="17"/>
        <v>0</v>
      </c>
      <c r="N53" s="42">
        <f t="shared" si="17"/>
        <v>0</v>
      </c>
      <c r="O53" s="68">
        <v>0</v>
      </c>
      <c r="P53" s="38">
        <f t="shared" si="11"/>
        <v>691.23799999999994</v>
      </c>
    </row>
    <row r="54" spans="2:16" ht="22.5" x14ac:dyDescent="0.25">
      <c r="B54" s="8"/>
      <c r="C54" s="124"/>
      <c r="D54" s="39" t="s">
        <v>9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44">
        <v>0</v>
      </c>
      <c r="O54" s="69">
        <v>0</v>
      </c>
      <c r="P54" s="38">
        <f t="shared" si="11"/>
        <v>0</v>
      </c>
    </row>
    <row r="55" spans="2:16" ht="22.5" x14ac:dyDescent="0.25">
      <c r="B55" s="8"/>
      <c r="C55" s="124"/>
      <c r="D55" s="39" t="s">
        <v>10</v>
      </c>
      <c r="E55" s="39">
        <v>0</v>
      </c>
      <c r="F55" s="39">
        <v>0</v>
      </c>
      <c r="G55" s="39">
        <v>552.59299999999996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44">
        <v>0</v>
      </c>
      <c r="O55" s="69">
        <v>0</v>
      </c>
      <c r="P55" s="38">
        <f t="shared" si="11"/>
        <v>552.59299999999996</v>
      </c>
    </row>
    <row r="56" spans="2:16" ht="34.5" thickBot="1" x14ac:dyDescent="0.3">
      <c r="B56" s="8"/>
      <c r="C56" s="125"/>
      <c r="D56" s="46" t="s">
        <v>11</v>
      </c>
      <c r="E56" s="46">
        <v>0</v>
      </c>
      <c r="F56" s="46">
        <v>0</v>
      </c>
      <c r="G56" s="46">
        <v>138.64500000000001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>
        <v>0</v>
      </c>
      <c r="O56" s="70">
        <v>0</v>
      </c>
      <c r="P56" s="38">
        <f t="shared" si="11"/>
        <v>138.64500000000001</v>
      </c>
    </row>
    <row r="57" spans="2:16" ht="23.25" customHeight="1" x14ac:dyDescent="0.25">
      <c r="B57" s="8"/>
      <c r="C57" s="123" t="s">
        <v>24</v>
      </c>
      <c r="D57" s="41" t="s">
        <v>8</v>
      </c>
      <c r="E57" s="41">
        <f>SUM(E58:E60)</f>
        <v>0</v>
      </c>
      <c r="F57" s="41">
        <f t="shared" ref="F57:N57" si="18">SUM(F58:F60)</f>
        <v>0</v>
      </c>
      <c r="G57" s="41">
        <f t="shared" si="18"/>
        <v>0</v>
      </c>
      <c r="H57" s="41">
        <f t="shared" si="18"/>
        <v>0</v>
      </c>
      <c r="I57" s="41">
        <f t="shared" si="18"/>
        <v>0</v>
      </c>
      <c r="J57" s="41">
        <f t="shared" si="18"/>
        <v>0</v>
      </c>
      <c r="K57" s="41">
        <f t="shared" si="18"/>
        <v>0</v>
      </c>
      <c r="L57" s="41">
        <f t="shared" si="18"/>
        <v>0</v>
      </c>
      <c r="M57" s="41">
        <f t="shared" si="18"/>
        <v>0</v>
      </c>
      <c r="N57" s="76">
        <f t="shared" si="18"/>
        <v>0</v>
      </c>
      <c r="O57" s="73">
        <v>0</v>
      </c>
      <c r="P57" s="38">
        <f t="shared" si="8"/>
        <v>0</v>
      </c>
    </row>
    <row r="58" spans="2:16" ht="22.5" x14ac:dyDescent="0.25">
      <c r="B58" s="8"/>
      <c r="C58" s="124"/>
      <c r="D58" s="39" t="s">
        <v>9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77">
        <v>0</v>
      </c>
      <c r="O58" s="74">
        <v>0</v>
      </c>
      <c r="P58" s="38">
        <f t="shared" ref="P58:P64" si="19">SUM(E58:O58)</f>
        <v>0</v>
      </c>
    </row>
    <row r="59" spans="2:16" ht="22.5" x14ac:dyDescent="0.25">
      <c r="B59" s="8"/>
      <c r="C59" s="124"/>
      <c r="D59" s="39" t="s">
        <v>10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77">
        <v>0</v>
      </c>
      <c r="O59" s="74">
        <v>0</v>
      </c>
      <c r="P59" s="38">
        <f t="shared" si="19"/>
        <v>0</v>
      </c>
    </row>
    <row r="60" spans="2:16" ht="34.5" thickBot="1" x14ac:dyDescent="0.3">
      <c r="B60" s="8"/>
      <c r="C60" s="125"/>
      <c r="D60" s="46" t="s">
        <v>11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78">
        <v>0</v>
      </c>
      <c r="O60" s="75">
        <v>0</v>
      </c>
      <c r="P60" s="38">
        <f t="shared" si="19"/>
        <v>0</v>
      </c>
    </row>
    <row r="61" spans="2:16" ht="15.75" thickBot="1" x14ac:dyDescent="0.3">
      <c r="B61" s="8"/>
      <c r="C61" s="103" t="s">
        <v>25</v>
      </c>
      <c r="D61" s="4" t="s">
        <v>8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24">
        <v>0</v>
      </c>
      <c r="O61" s="58">
        <v>0</v>
      </c>
      <c r="P61" s="31">
        <f t="shared" si="19"/>
        <v>0</v>
      </c>
    </row>
    <row r="62" spans="2:16" ht="21.75" thickBot="1" x14ac:dyDescent="0.3">
      <c r="B62" s="8"/>
      <c r="C62" s="103"/>
      <c r="D62" s="4" t="s">
        <v>9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24">
        <v>0</v>
      </c>
      <c r="O62" s="28">
        <v>0</v>
      </c>
      <c r="P62" s="31">
        <f t="shared" si="19"/>
        <v>0</v>
      </c>
    </row>
    <row r="63" spans="2:16" ht="21.75" thickBot="1" x14ac:dyDescent="0.3">
      <c r="B63" s="8"/>
      <c r="C63" s="103"/>
      <c r="D63" s="4" t="s">
        <v>10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24">
        <v>0</v>
      </c>
      <c r="O63" s="59">
        <v>0</v>
      </c>
      <c r="P63" s="31">
        <f t="shared" si="19"/>
        <v>0</v>
      </c>
    </row>
    <row r="64" spans="2:16" ht="32.25" thickBot="1" x14ac:dyDescent="0.3">
      <c r="B64" s="8"/>
      <c r="C64" s="95"/>
      <c r="D64" s="4" t="s">
        <v>11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24">
        <v>0</v>
      </c>
      <c r="O64" s="28">
        <v>0</v>
      </c>
      <c r="P64" s="31">
        <f t="shared" si="19"/>
        <v>0</v>
      </c>
    </row>
    <row r="65" spans="2:16" ht="59.25" customHeight="1" thickBot="1" x14ac:dyDescent="0.3">
      <c r="B65" s="8"/>
      <c r="C65" s="94" t="s">
        <v>26</v>
      </c>
      <c r="D65" s="4" t="s">
        <v>8</v>
      </c>
      <c r="E65" s="4">
        <f>SUM(E66:E68)</f>
        <v>0</v>
      </c>
      <c r="F65" s="4">
        <f t="shared" ref="F65:N65" si="20">SUM(F66:F68)</f>
        <v>0</v>
      </c>
      <c r="G65" s="4">
        <f t="shared" si="20"/>
        <v>70</v>
      </c>
      <c r="H65" s="4">
        <f t="shared" si="20"/>
        <v>0</v>
      </c>
      <c r="I65" s="4">
        <f t="shared" si="20"/>
        <v>0</v>
      </c>
      <c r="J65" s="4">
        <f t="shared" si="20"/>
        <v>910</v>
      </c>
      <c r="K65" s="4">
        <f t="shared" si="20"/>
        <v>99.760999999999996</v>
      </c>
      <c r="L65" s="4">
        <f t="shared" si="20"/>
        <v>0</v>
      </c>
      <c r="M65" s="4">
        <f t="shared" si="20"/>
        <v>0</v>
      </c>
      <c r="N65" s="24">
        <f t="shared" si="20"/>
        <v>0</v>
      </c>
      <c r="O65" s="58">
        <v>0</v>
      </c>
      <c r="P65" s="31">
        <f t="shared" ref="P65:P68" si="21">SUM(E65:O65)</f>
        <v>1079.761</v>
      </c>
    </row>
    <row r="66" spans="2:16" ht="21.75" thickBot="1" x14ac:dyDescent="0.3">
      <c r="B66" s="8"/>
      <c r="C66" s="103"/>
      <c r="D66" s="4" t="s">
        <v>9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24">
        <v>0</v>
      </c>
      <c r="O66" s="28">
        <v>0</v>
      </c>
      <c r="P66" s="31">
        <f t="shared" si="21"/>
        <v>0</v>
      </c>
    </row>
    <row r="67" spans="2:16" ht="21.75" thickBot="1" x14ac:dyDescent="0.3">
      <c r="B67" s="8"/>
      <c r="C67" s="103"/>
      <c r="D67" s="4" t="s">
        <v>10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24">
        <v>0</v>
      </c>
      <c r="O67" s="28">
        <v>0</v>
      </c>
      <c r="P67" s="31">
        <f t="shared" si="21"/>
        <v>0</v>
      </c>
    </row>
    <row r="68" spans="2:16" ht="32.25" thickBot="1" x14ac:dyDescent="0.3">
      <c r="B68" s="9"/>
      <c r="C68" s="95"/>
      <c r="D68" s="7" t="s">
        <v>11</v>
      </c>
      <c r="E68" s="7">
        <f>E72+E76+E80+E88+E92+E96</f>
        <v>0</v>
      </c>
      <c r="F68" s="7">
        <f t="shared" ref="F68:N68" si="22">F72+F76+F80+F88+F92+F96</f>
        <v>0</v>
      </c>
      <c r="G68" s="7">
        <f t="shared" si="22"/>
        <v>70</v>
      </c>
      <c r="H68" s="7">
        <f t="shared" si="22"/>
        <v>0</v>
      </c>
      <c r="I68" s="7">
        <f t="shared" si="22"/>
        <v>0</v>
      </c>
      <c r="J68" s="7">
        <f>J72+J76+J80+J88+J92+J96+J84</f>
        <v>910</v>
      </c>
      <c r="K68" s="7">
        <f t="shared" si="22"/>
        <v>99.760999999999996</v>
      </c>
      <c r="L68" s="7">
        <f t="shared" si="22"/>
        <v>0</v>
      </c>
      <c r="M68" s="7">
        <f t="shared" si="22"/>
        <v>0</v>
      </c>
      <c r="N68" s="26">
        <f t="shared" si="22"/>
        <v>0</v>
      </c>
      <c r="O68" s="60">
        <v>0</v>
      </c>
      <c r="P68" s="31">
        <f t="shared" si="21"/>
        <v>1079.761</v>
      </c>
    </row>
    <row r="69" spans="2:16" ht="26.25" customHeight="1" x14ac:dyDescent="0.25">
      <c r="B69" s="94"/>
      <c r="C69" s="123" t="s">
        <v>27</v>
      </c>
      <c r="D69" s="40" t="s">
        <v>8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175</v>
      </c>
      <c r="K69" s="41">
        <v>0</v>
      </c>
      <c r="L69" s="41">
        <v>0</v>
      </c>
      <c r="M69" s="41">
        <v>0</v>
      </c>
      <c r="N69" s="42">
        <v>0</v>
      </c>
      <c r="O69" s="73">
        <v>0</v>
      </c>
      <c r="P69" s="38">
        <f t="shared" ref="P69:P97" si="23">SUM(E69:O69)</f>
        <v>175</v>
      </c>
    </row>
    <row r="70" spans="2:16" ht="22.5" x14ac:dyDescent="0.25">
      <c r="B70" s="103"/>
      <c r="C70" s="124"/>
      <c r="D70" s="43" t="s">
        <v>9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44">
        <v>0</v>
      </c>
      <c r="O70" s="74">
        <v>0</v>
      </c>
      <c r="P70" s="38">
        <f t="shared" si="23"/>
        <v>0</v>
      </c>
    </row>
    <row r="71" spans="2:16" ht="22.5" x14ac:dyDescent="0.25">
      <c r="B71" s="103"/>
      <c r="C71" s="124"/>
      <c r="D71" s="43" t="s">
        <v>10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44">
        <v>0</v>
      </c>
      <c r="O71" s="74">
        <v>0</v>
      </c>
      <c r="P71" s="38">
        <f t="shared" si="23"/>
        <v>0</v>
      </c>
    </row>
    <row r="72" spans="2:16" ht="34.5" thickBot="1" x14ac:dyDescent="0.3">
      <c r="B72" s="103"/>
      <c r="C72" s="125"/>
      <c r="D72" s="45" t="s">
        <v>11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175</v>
      </c>
      <c r="K72" s="46">
        <v>0</v>
      </c>
      <c r="L72" s="46">
        <v>0</v>
      </c>
      <c r="M72" s="46">
        <v>0</v>
      </c>
      <c r="N72" s="47">
        <v>0</v>
      </c>
      <c r="O72" s="75">
        <v>0</v>
      </c>
      <c r="P72" s="38">
        <f t="shared" si="23"/>
        <v>175</v>
      </c>
    </row>
    <row r="73" spans="2:16" ht="22.5" customHeight="1" x14ac:dyDescent="0.25">
      <c r="B73" s="103"/>
      <c r="C73" s="123" t="s">
        <v>28</v>
      </c>
      <c r="D73" s="40" t="s">
        <v>8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56">
        <v>105</v>
      </c>
      <c r="K73" s="41">
        <v>0</v>
      </c>
      <c r="L73" s="41">
        <v>0</v>
      </c>
      <c r="M73" s="41">
        <v>0</v>
      </c>
      <c r="N73" s="42">
        <v>0</v>
      </c>
      <c r="O73" s="73">
        <v>0</v>
      </c>
      <c r="P73" s="38">
        <f t="shared" si="23"/>
        <v>105</v>
      </c>
    </row>
    <row r="74" spans="2:16" ht="22.5" x14ac:dyDescent="0.25">
      <c r="B74" s="103"/>
      <c r="C74" s="124"/>
      <c r="D74" s="43" t="s">
        <v>9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44">
        <v>0</v>
      </c>
      <c r="O74" s="74">
        <v>0</v>
      </c>
      <c r="P74" s="38">
        <f t="shared" si="23"/>
        <v>0</v>
      </c>
    </row>
    <row r="75" spans="2:16" ht="22.5" x14ac:dyDescent="0.25">
      <c r="B75" s="103"/>
      <c r="C75" s="124"/>
      <c r="D75" s="43" t="s">
        <v>10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44">
        <v>0</v>
      </c>
      <c r="O75" s="74">
        <v>0</v>
      </c>
      <c r="P75" s="38">
        <f t="shared" si="23"/>
        <v>0</v>
      </c>
    </row>
    <row r="76" spans="2:16" ht="34.5" thickBot="1" x14ac:dyDescent="0.3">
      <c r="B76" s="103"/>
      <c r="C76" s="125"/>
      <c r="D76" s="45" t="s">
        <v>11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105</v>
      </c>
      <c r="K76" s="46">
        <v>0</v>
      </c>
      <c r="L76" s="46">
        <v>0</v>
      </c>
      <c r="M76" s="46">
        <v>0</v>
      </c>
      <c r="N76" s="47">
        <v>0</v>
      </c>
      <c r="O76" s="75">
        <v>0</v>
      </c>
      <c r="P76" s="38">
        <f t="shared" si="23"/>
        <v>105</v>
      </c>
    </row>
    <row r="77" spans="2:16" ht="21" customHeight="1" x14ac:dyDescent="0.25">
      <c r="B77" s="103"/>
      <c r="C77" s="123" t="s">
        <v>29</v>
      </c>
      <c r="D77" s="40" t="s">
        <v>8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175</v>
      </c>
      <c r="K77" s="41">
        <v>0</v>
      </c>
      <c r="L77" s="41">
        <v>0</v>
      </c>
      <c r="M77" s="41">
        <v>0</v>
      </c>
      <c r="N77" s="42">
        <v>0</v>
      </c>
      <c r="O77" s="68">
        <v>0</v>
      </c>
      <c r="P77" s="38">
        <f t="shared" si="23"/>
        <v>175</v>
      </c>
    </row>
    <row r="78" spans="2:16" ht="22.5" x14ac:dyDescent="0.25">
      <c r="B78" s="103"/>
      <c r="C78" s="124"/>
      <c r="D78" s="43" t="s">
        <v>9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44">
        <v>0</v>
      </c>
      <c r="O78" s="69">
        <v>0</v>
      </c>
      <c r="P78" s="38">
        <f t="shared" si="23"/>
        <v>0</v>
      </c>
    </row>
    <row r="79" spans="2:16" ht="22.5" x14ac:dyDescent="0.25">
      <c r="B79" s="103"/>
      <c r="C79" s="124"/>
      <c r="D79" s="43" t="s">
        <v>10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44">
        <v>0</v>
      </c>
      <c r="O79" s="69">
        <v>0</v>
      </c>
      <c r="P79" s="38">
        <f t="shared" si="23"/>
        <v>0</v>
      </c>
    </row>
    <row r="80" spans="2:16" ht="34.5" thickBot="1" x14ac:dyDescent="0.3">
      <c r="B80" s="103"/>
      <c r="C80" s="125"/>
      <c r="D80" s="45" t="s">
        <v>11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175</v>
      </c>
      <c r="K80" s="46">
        <v>0</v>
      </c>
      <c r="L80" s="46">
        <v>0</v>
      </c>
      <c r="M80" s="46">
        <v>0</v>
      </c>
      <c r="N80" s="47">
        <v>0</v>
      </c>
      <c r="O80" s="70">
        <v>0</v>
      </c>
      <c r="P80" s="38">
        <f t="shared" si="23"/>
        <v>175</v>
      </c>
    </row>
    <row r="81" spans="2:16" ht="28.5" customHeight="1" x14ac:dyDescent="0.25">
      <c r="B81" s="103"/>
      <c r="C81" s="123" t="s">
        <v>30</v>
      </c>
      <c r="D81" s="40" t="s">
        <v>8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140</v>
      </c>
      <c r="K81" s="41">
        <v>0</v>
      </c>
      <c r="L81" s="41">
        <v>0</v>
      </c>
      <c r="M81" s="41">
        <v>0</v>
      </c>
      <c r="N81" s="42">
        <v>0</v>
      </c>
      <c r="O81" s="73">
        <v>0</v>
      </c>
      <c r="P81" s="38">
        <f t="shared" si="23"/>
        <v>140</v>
      </c>
    </row>
    <row r="82" spans="2:16" ht="22.5" x14ac:dyDescent="0.25">
      <c r="B82" s="103"/>
      <c r="C82" s="124"/>
      <c r="D82" s="43" t="s">
        <v>9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44">
        <v>0</v>
      </c>
      <c r="O82" s="74">
        <v>0</v>
      </c>
      <c r="P82" s="38">
        <f t="shared" si="23"/>
        <v>0</v>
      </c>
    </row>
    <row r="83" spans="2:16" ht="22.5" x14ac:dyDescent="0.25">
      <c r="B83" s="103"/>
      <c r="C83" s="124"/>
      <c r="D83" s="43" t="s">
        <v>10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44">
        <v>0</v>
      </c>
      <c r="O83" s="74">
        <v>0</v>
      </c>
      <c r="P83" s="38">
        <f t="shared" si="23"/>
        <v>0</v>
      </c>
    </row>
    <row r="84" spans="2:16" ht="34.5" thickBot="1" x14ac:dyDescent="0.3">
      <c r="B84" s="103"/>
      <c r="C84" s="125"/>
      <c r="D84" s="45" t="s">
        <v>11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140</v>
      </c>
      <c r="K84" s="46">
        <v>0</v>
      </c>
      <c r="L84" s="46">
        <v>0</v>
      </c>
      <c r="M84" s="46">
        <v>0</v>
      </c>
      <c r="N84" s="47">
        <v>0</v>
      </c>
      <c r="O84" s="75">
        <v>0</v>
      </c>
      <c r="P84" s="38">
        <f t="shared" si="23"/>
        <v>140</v>
      </c>
    </row>
    <row r="85" spans="2:16" ht="21" customHeight="1" x14ac:dyDescent="0.25">
      <c r="B85" s="103"/>
      <c r="C85" s="123" t="s">
        <v>31</v>
      </c>
      <c r="D85" s="40" t="s">
        <v>8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105</v>
      </c>
      <c r="K85" s="41">
        <v>0</v>
      </c>
      <c r="L85" s="41">
        <v>0</v>
      </c>
      <c r="M85" s="41">
        <v>0</v>
      </c>
      <c r="N85" s="42">
        <v>0</v>
      </c>
      <c r="O85" s="68">
        <v>0</v>
      </c>
      <c r="P85" s="38">
        <f t="shared" si="23"/>
        <v>105</v>
      </c>
    </row>
    <row r="86" spans="2:16" ht="22.5" x14ac:dyDescent="0.25">
      <c r="B86" s="103"/>
      <c r="C86" s="124"/>
      <c r="D86" s="43" t="s">
        <v>9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44">
        <v>0</v>
      </c>
      <c r="O86" s="69">
        <v>0</v>
      </c>
      <c r="P86" s="38">
        <f t="shared" si="23"/>
        <v>0</v>
      </c>
    </row>
    <row r="87" spans="2:16" ht="22.5" x14ac:dyDescent="0.25">
      <c r="B87" s="103"/>
      <c r="C87" s="124"/>
      <c r="D87" s="43" t="s">
        <v>10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44">
        <v>0</v>
      </c>
      <c r="O87" s="69">
        <v>0</v>
      </c>
      <c r="P87" s="38">
        <f t="shared" si="23"/>
        <v>0</v>
      </c>
    </row>
    <row r="88" spans="2:16" ht="34.5" thickBot="1" x14ac:dyDescent="0.3">
      <c r="B88" s="103"/>
      <c r="C88" s="125"/>
      <c r="D88" s="45" t="s">
        <v>11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105</v>
      </c>
      <c r="K88" s="46">
        <v>0</v>
      </c>
      <c r="L88" s="46">
        <v>0</v>
      </c>
      <c r="M88" s="46">
        <v>0</v>
      </c>
      <c r="N88" s="47">
        <v>0</v>
      </c>
      <c r="O88" s="70">
        <v>0</v>
      </c>
      <c r="P88" s="38">
        <f t="shared" si="23"/>
        <v>105</v>
      </c>
    </row>
    <row r="89" spans="2:16" ht="24.75" customHeight="1" x14ac:dyDescent="0.25">
      <c r="B89" s="103"/>
      <c r="C89" s="123" t="s">
        <v>32</v>
      </c>
      <c r="D89" s="40" t="s">
        <v>8</v>
      </c>
      <c r="E89" s="41">
        <v>0</v>
      </c>
      <c r="F89" s="41">
        <v>0</v>
      </c>
      <c r="G89" s="41">
        <v>70</v>
      </c>
      <c r="H89" s="41">
        <v>0</v>
      </c>
      <c r="I89" s="41">
        <v>0</v>
      </c>
      <c r="J89" s="41">
        <v>210</v>
      </c>
      <c r="K89" s="41">
        <v>0</v>
      </c>
      <c r="L89" s="41">
        <v>0</v>
      </c>
      <c r="M89" s="41">
        <v>0</v>
      </c>
      <c r="N89" s="42">
        <v>0</v>
      </c>
      <c r="O89" s="73">
        <v>0</v>
      </c>
      <c r="P89" s="38">
        <f t="shared" si="23"/>
        <v>280</v>
      </c>
    </row>
    <row r="90" spans="2:16" ht="22.5" x14ac:dyDescent="0.25">
      <c r="B90" s="103"/>
      <c r="C90" s="124"/>
      <c r="D90" s="43" t="s">
        <v>9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44">
        <v>0</v>
      </c>
      <c r="O90" s="74">
        <v>0</v>
      </c>
      <c r="P90" s="38">
        <f t="shared" si="23"/>
        <v>0</v>
      </c>
    </row>
    <row r="91" spans="2:16" ht="22.5" x14ac:dyDescent="0.25">
      <c r="B91" s="103"/>
      <c r="C91" s="124"/>
      <c r="D91" s="43" t="s">
        <v>10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44">
        <v>0</v>
      </c>
      <c r="O91" s="74">
        <v>0</v>
      </c>
      <c r="P91" s="38">
        <f t="shared" si="23"/>
        <v>0</v>
      </c>
    </row>
    <row r="92" spans="2:16" ht="34.5" thickBot="1" x14ac:dyDescent="0.3">
      <c r="B92" s="103"/>
      <c r="C92" s="125"/>
      <c r="D92" s="45" t="s">
        <v>11</v>
      </c>
      <c r="E92" s="46">
        <v>0</v>
      </c>
      <c r="F92" s="46">
        <v>0</v>
      </c>
      <c r="G92" s="46">
        <v>70</v>
      </c>
      <c r="H92" s="46">
        <v>0</v>
      </c>
      <c r="I92" s="46">
        <v>0</v>
      </c>
      <c r="J92" s="46">
        <v>210</v>
      </c>
      <c r="K92" s="46">
        <v>0</v>
      </c>
      <c r="L92" s="46">
        <v>0</v>
      </c>
      <c r="M92" s="46">
        <v>0</v>
      </c>
      <c r="N92" s="47">
        <v>0</v>
      </c>
      <c r="O92" s="75">
        <v>0</v>
      </c>
      <c r="P92" s="38">
        <f t="shared" si="23"/>
        <v>280</v>
      </c>
    </row>
    <row r="93" spans="2:16" ht="18" customHeight="1" x14ac:dyDescent="0.25">
      <c r="B93" s="103"/>
      <c r="C93" s="123" t="s">
        <v>33</v>
      </c>
      <c r="D93" s="53" t="s">
        <v>8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  <c r="K93" s="51">
        <v>99.760999999999996</v>
      </c>
      <c r="L93" s="51">
        <v>0</v>
      </c>
      <c r="M93" s="51">
        <v>0</v>
      </c>
      <c r="N93" s="55">
        <v>0</v>
      </c>
      <c r="O93" s="68">
        <v>0</v>
      </c>
      <c r="P93" s="38">
        <f t="shared" si="23"/>
        <v>99.760999999999996</v>
      </c>
    </row>
    <row r="94" spans="2:16" ht="22.5" x14ac:dyDescent="0.25">
      <c r="B94" s="103"/>
      <c r="C94" s="124"/>
      <c r="D94" s="43" t="s">
        <v>9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44">
        <v>0</v>
      </c>
      <c r="O94" s="69">
        <v>0</v>
      </c>
      <c r="P94" s="38">
        <f t="shared" si="23"/>
        <v>0</v>
      </c>
    </row>
    <row r="95" spans="2:16" ht="22.5" x14ac:dyDescent="0.25">
      <c r="B95" s="103"/>
      <c r="C95" s="124"/>
      <c r="D95" s="43" t="s">
        <v>10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44">
        <v>0</v>
      </c>
      <c r="O95" s="69">
        <v>0</v>
      </c>
      <c r="P95" s="38">
        <f t="shared" si="23"/>
        <v>0</v>
      </c>
    </row>
    <row r="96" spans="2:16" ht="34.5" thickBot="1" x14ac:dyDescent="0.3">
      <c r="B96" s="103"/>
      <c r="C96" s="125"/>
      <c r="D96" s="48" t="s">
        <v>11</v>
      </c>
      <c r="E96" s="49">
        <v>0</v>
      </c>
      <c r="F96" s="49">
        <v>0</v>
      </c>
      <c r="G96" s="49">
        <v>0</v>
      </c>
      <c r="H96" s="49">
        <v>0</v>
      </c>
      <c r="I96" s="49">
        <v>0</v>
      </c>
      <c r="J96" s="49">
        <v>0</v>
      </c>
      <c r="K96" s="49">
        <v>99.760999999999996</v>
      </c>
      <c r="L96" s="49">
        <v>0</v>
      </c>
      <c r="M96" s="49">
        <v>0</v>
      </c>
      <c r="N96" s="50">
        <v>0</v>
      </c>
      <c r="O96" s="70">
        <v>0</v>
      </c>
      <c r="P96" s="38">
        <f t="shared" si="23"/>
        <v>99.760999999999996</v>
      </c>
    </row>
    <row r="97" spans="2:16" ht="40.5" customHeight="1" thickBot="1" x14ac:dyDescent="0.3">
      <c r="B97" s="103"/>
      <c r="C97" s="94" t="s">
        <v>34</v>
      </c>
      <c r="D97" s="28" t="s">
        <v>8</v>
      </c>
      <c r="E97" s="62">
        <f>SUM(E98:E100)</f>
        <v>0</v>
      </c>
      <c r="F97" s="62">
        <f t="shared" ref="F97:N97" si="24">SUM(F98:F100)</f>
        <v>0</v>
      </c>
      <c r="G97" s="62">
        <f t="shared" si="24"/>
        <v>0</v>
      </c>
      <c r="H97" s="62">
        <f t="shared" si="24"/>
        <v>0</v>
      </c>
      <c r="I97" s="62">
        <f t="shared" si="24"/>
        <v>156.93809999999999</v>
      </c>
      <c r="J97" s="62">
        <f t="shared" si="24"/>
        <v>3405.8654000000001</v>
      </c>
      <c r="K97" s="62">
        <f t="shared" si="24"/>
        <v>1796.7558599999998</v>
      </c>
      <c r="L97" s="62">
        <f t="shared" si="24"/>
        <v>1952.65</v>
      </c>
      <c r="M97" s="62">
        <f t="shared" si="24"/>
        <v>1807.375</v>
      </c>
      <c r="N97" s="61">
        <f t="shared" si="24"/>
        <v>0</v>
      </c>
      <c r="O97" s="28">
        <v>0</v>
      </c>
      <c r="P97" s="31">
        <f t="shared" si="23"/>
        <v>9119.5843599999989</v>
      </c>
    </row>
    <row r="98" spans="2:16" ht="21.75" thickBot="1" x14ac:dyDescent="0.3">
      <c r="B98" s="103"/>
      <c r="C98" s="103"/>
      <c r="D98" s="60" t="s">
        <v>9</v>
      </c>
      <c r="E98" s="4">
        <f>E102+E106+E110+E114+E118+E122+E126</f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24">
        <v>0</v>
      </c>
      <c r="O98" s="28">
        <v>0</v>
      </c>
      <c r="P98" s="31">
        <f t="shared" ref="P98:P104" si="25">SUM(E98:O98)</f>
        <v>0</v>
      </c>
    </row>
    <row r="99" spans="2:16" ht="21.75" thickBot="1" x14ac:dyDescent="0.3">
      <c r="B99" s="103"/>
      <c r="C99" s="103"/>
      <c r="D99" s="60" t="s">
        <v>10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24">
        <v>0</v>
      </c>
      <c r="O99" s="28">
        <v>0</v>
      </c>
      <c r="P99" s="31">
        <f t="shared" si="25"/>
        <v>0</v>
      </c>
    </row>
    <row r="100" spans="2:16" ht="32.25" thickBot="1" x14ac:dyDescent="0.3">
      <c r="B100" s="103"/>
      <c r="C100" s="95"/>
      <c r="D100" s="60" t="s">
        <v>11</v>
      </c>
      <c r="E100" s="4">
        <f>E104+E108+E112+E116+E120+E124+E128</f>
        <v>0</v>
      </c>
      <c r="F100" s="4">
        <f t="shared" ref="F100:N100" si="26">F104+F108+F112+F116+F120+F124+F128</f>
        <v>0</v>
      </c>
      <c r="G100" s="4">
        <f t="shared" si="26"/>
        <v>0</v>
      </c>
      <c r="H100" s="4">
        <f t="shared" si="26"/>
        <v>0</v>
      </c>
      <c r="I100" s="4">
        <f t="shared" si="26"/>
        <v>156.93809999999999</v>
      </c>
      <c r="J100" s="4">
        <f t="shared" si="26"/>
        <v>3405.8654000000001</v>
      </c>
      <c r="K100" s="4">
        <f t="shared" si="26"/>
        <v>1796.7558599999998</v>
      </c>
      <c r="L100" s="4">
        <f t="shared" si="26"/>
        <v>1952.65</v>
      </c>
      <c r="M100" s="4">
        <f t="shared" si="26"/>
        <v>1807.375</v>
      </c>
      <c r="N100" s="24">
        <f t="shared" si="26"/>
        <v>0</v>
      </c>
      <c r="O100" s="28">
        <v>0</v>
      </c>
      <c r="P100" s="31">
        <f t="shared" si="25"/>
        <v>9119.5843599999989</v>
      </c>
    </row>
    <row r="101" spans="2:16" ht="23.25" customHeight="1" x14ac:dyDescent="0.25">
      <c r="B101" s="103"/>
      <c r="C101" s="123" t="s">
        <v>35</v>
      </c>
      <c r="D101" s="53" t="s">
        <v>8</v>
      </c>
      <c r="E101" s="51">
        <v>0</v>
      </c>
      <c r="F101" s="51">
        <v>0</v>
      </c>
      <c r="G101" s="51">
        <v>0</v>
      </c>
      <c r="H101" s="51">
        <v>0</v>
      </c>
      <c r="I101" s="51">
        <v>156.93809999999999</v>
      </c>
      <c r="J101" s="51">
        <v>481.66969999999998</v>
      </c>
      <c r="K101" s="51">
        <v>0</v>
      </c>
      <c r="L101" s="51">
        <v>1300</v>
      </c>
      <c r="M101" s="51">
        <v>0</v>
      </c>
      <c r="N101" s="55">
        <v>0</v>
      </c>
      <c r="O101" s="73">
        <v>0</v>
      </c>
      <c r="P101" s="38">
        <f t="shared" si="25"/>
        <v>1938.6078</v>
      </c>
    </row>
    <row r="102" spans="2:16" ht="22.5" x14ac:dyDescent="0.25">
      <c r="B102" s="103"/>
      <c r="C102" s="124"/>
      <c r="D102" s="43" t="s">
        <v>9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44">
        <v>0</v>
      </c>
      <c r="O102" s="74">
        <v>0</v>
      </c>
      <c r="P102" s="38">
        <f t="shared" si="25"/>
        <v>0</v>
      </c>
    </row>
    <row r="103" spans="2:16" ht="22.5" x14ac:dyDescent="0.25">
      <c r="B103" s="103"/>
      <c r="C103" s="124"/>
      <c r="D103" s="43" t="s">
        <v>10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44">
        <v>0</v>
      </c>
      <c r="O103" s="74">
        <v>0</v>
      </c>
      <c r="P103" s="38">
        <f t="shared" si="25"/>
        <v>0</v>
      </c>
    </row>
    <row r="104" spans="2:16" ht="34.5" thickBot="1" x14ac:dyDescent="0.3">
      <c r="B104" s="103"/>
      <c r="C104" s="125"/>
      <c r="D104" s="45" t="s">
        <v>11</v>
      </c>
      <c r="E104" s="46">
        <v>0</v>
      </c>
      <c r="F104" s="46">
        <v>0</v>
      </c>
      <c r="G104" s="46">
        <v>0</v>
      </c>
      <c r="H104" s="46">
        <v>0</v>
      </c>
      <c r="I104" s="46">
        <v>156.93809999999999</v>
      </c>
      <c r="J104" s="46">
        <v>481.66969999999998</v>
      </c>
      <c r="K104" s="46">
        <v>0</v>
      </c>
      <c r="L104" s="46">
        <v>1300</v>
      </c>
      <c r="M104" s="46">
        <v>1507.375</v>
      </c>
      <c r="N104" s="47">
        <v>0</v>
      </c>
      <c r="O104" s="75">
        <v>0</v>
      </c>
      <c r="P104" s="38">
        <f t="shared" si="25"/>
        <v>3445.9827999999998</v>
      </c>
    </row>
    <row r="105" spans="2:16" ht="27.75" customHeight="1" x14ac:dyDescent="0.25">
      <c r="B105" s="103"/>
      <c r="C105" s="123" t="s">
        <v>36</v>
      </c>
      <c r="D105" s="53" t="s">
        <v>8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1238.367</v>
      </c>
      <c r="K105" s="51">
        <v>0</v>
      </c>
      <c r="L105" s="51">
        <v>0</v>
      </c>
      <c r="M105" s="51">
        <v>0</v>
      </c>
      <c r="N105" s="55">
        <v>0</v>
      </c>
      <c r="O105" s="68">
        <v>0</v>
      </c>
      <c r="P105" s="38">
        <f t="shared" ref="P105:P129" si="27">SUM(E105:O105)</f>
        <v>1238.367</v>
      </c>
    </row>
    <row r="106" spans="2:16" ht="22.5" x14ac:dyDescent="0.25">
      <c r="B106" s="103"/>
      <c r="C106" s="124"/>
      <c r="D106" s="43" t="s">
        <v>9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44">
        <v>0</v>
      </c>
      <c r="O106" s="69">
        <v>0</v>
      </c>
      <c r="P106" s="38">
        <f t="shared" si="27"/>
        <v>0</v>
      </c>
    </row>
    <row r="107" spans="2:16" ht="23.25" thickBot="1" x14ac:dyDescent="0.3">
      <c r="B107" s="103"/>
      <c r="C107" s="124"/>
      <c r="D107" s="43" t="s">
        <v>10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44">
        <v>0</v>
      </c>
      <c r="O107" s="70">
        <v>0</v>
      </c>
      <c r="P107" s="38">
        <f t="shared" si="27"/>
        <v>0</v>
      </c>
    </row>
    <row r="108" spans="2:16" ht="34.5" thickBot="1" x14ac:dyDescent="0.3">
      <c r="B108" s="103"/>
      <c r="C108" s="125"/>
      <c r="D108" s="48" t="s">
        <v>11</v>
      </c>
      <c r="E108" s="49">
        <v>0</v>
      </c>
      <c r="F108" s="49">
        <v>0</v>
      </c>
      <c r="G108" s="49">
        <v>0</v>
      </c>
      <c r="H108" s="49">
        <v>0</v>
      </c>
      <c r="I108" s="49">
        <v>0</v>
      </c>
      <c r="J108" s="49">
        <v>1238.367</v>
      </c>
      <c r="K108" s="49">
        <v>0</v>
      </c>
      <c r="L108" s="49">
        <v>0</v>
      </c>
      <c r="M108" s="49">
        <v>0</v>
      </c>
      <c r="N108" s="50">
        <v>0</v>
      </c>
      <c r="O108" s="65">
        <v>0</v>
      </c>
      <c r="P108" s="38">
        <f t="shared" si="27"/>
        <v>1238.367</v>
      </c>
    </row>
    <row r="109" spans="2:16" ht="38.25" customHeight="1" x14ac:dyDescent="0.25">
      <c r="B109" s="103"/>
      <c r="C109" s="123" t="s">
        <v>37</v>
      </c>
      <c r="D109" s="40" t="s">
        <v>8</v>
      </c>
      <c r="E109" s="41">
        <v>0</v>
      </c>
      <c r="F109" s="41">
        <v>0</v>
      </c>
      <c r="G109" s="41">
        <v>0</v>
      </c>
      <c r="H109" s="41">
        <v>0</v>
      </c>
      <c r="I109" s="56">
        <v>0</v>
      </c>
      <c r="J109" s="41">
        <v>147.9597</v>
      </c>
      <c r="K109" s="41">
        <v>377.48185999999998</v>
      </c>
      <c r="L109" s="41">
        <v>0</v>
      </c>
      <c r="M109" s="41">
        <v>0</v>
      </c>
      <c r="N109" s="42">
        <v>0</v>
      </c>
      <c r="O109" s="79">
        <v>0</v>
      </c>
      <c r="P109" s="38">
        <f t="shared" si="27"/>
        <v>525.44155999999998</v>
      </c>
    </row>
    <row r="110" spans="2:16" ht="22.5" x14ac:dyDescent="0.25">
      <c r="B110" s="103"/>
      <c r="C110" s="124"/>
      <c r="D110" s="43" t="s">
        <v>9</v>
      </c>
      <c r="E110" s="39">
        <v>0</v>
      </c>
      <c r="F110" s="39">
        <v>0</v>
      </c>
      <c r="G110" s="39">
        <v>0</v>
      </c>
      <c r="H110" s="39">
        <v>0</v>
      </c>
      <c r="I110" s="52">
        <v>0</v>
      </c>
      <c r="J110" s="39">
        <v>0</v>
      </c>
      <c r="K110" s="39">
        <v>0</v>
      </c>
      <c r="L110" s="39">
        <v>0</v>
      </c>
      <c r="M110" s="39">
        <v>0</v>
      </c>
      <c r="N110" s="44">
        <v>0</v>
      </c>
      <c r="O110" s="74">
        <v>0</v>
      </c>
      <c r="P110" s="38">
        <f t="shared" si="27"/>
        <v>0</v>
      </c>
    </row>
    <row r="111" spans="2:16" ht="22.5" x14ac:dyDescent="0.25">
      <c r="B111" s="103"/>
      <c r="C111" s="124"/>
      <c r="D111" s="43" t="s">
        <v>10</v>
      </c>
      <c r="E111" s="39">
        <v>0</v>
      </c>
      <c r="F111" s="39">
        <v>0</v>
      </c>
      <c r="G111" s="39">
        <v>0</v>
      </c>
      <c r="H111" s="39">
        <v>0</v>
      </c>
      <c r="I111" s="52">
        <v>0</v>
      </c>
      <c r="J111" s="39">
        <v>0</v>
      </c>
      <c r="K111" s="39">
        <v>0</v>
      </c>
      <c r="L111" s="39">
        <v>0</v>
      </c>
      <c r="M111" s="39">
        <v>0</v>
      </c>
      <c r="N111" s="44">
        <v>0</v>
      </c>
      <c r="O111" s="74">
        <v>0</v>
      </c>
      <c r="P111" s="38">
        <f t="shared" si="27"/>
        <v>0</v>
      </c>
    </row>
    <row r="112" spans="2:16" ht="34.5" thickBot="1" x14ac:dyDescent="0.3">
      <c r="B112" s="103"/>
      <c r="C112" s="125"/>
      <c r="D112" s="45" t="s">
        <v>11</v>
      </c>
      <c r="E112" s="46">
        <v>0</v>
      </c>
      <c r="F112" s="46">
        <v>0</v>
      </c>
      <c r="G112" s="46">
        <v>0</v>
      </c>
      <c r="H112" s="46">
        <v>0</v>
      </c>
      <c r="I112" s="57">
        <v>0</v>
      </c>
      <c r="J112" s="46">
        <v>147.9597</v>
      </c>
      <c r="K112" s="46">
        <v>377.48185999999998</v>
      </c>
      <c r="L112" s="46">
        <v>0</v>
      </c>
      <c r="M112" s="46">
        <v>0</v>
      </c>
      <c r="N112" s="47">
        <v>0</v>
      </c>
      <c r="O112" s="75">
        <v>0</v>
      </c>
      <c r="P112" s="38">
        <f t="shared" si="27"/>
        <v>525.44155999999998</v>
      </c>
    </row>
    <row r="113" spans="2:16" ht="29.25" customHeight="1" x14ac:dyDescent="0.25">
      <c r="B113" s="103"/>
      <c r="C113" s="123" t="s">
        <v>38</v>
      </c>
      <c r="D113" s="53" t="s">
        <v>8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808.34900000000005</v>
      </c>
      <c r="K113" s="51">
        <v>0</v>
      </c>
      <c r="L113" s="51">
        <v>0</v>
      </c>
      <c r="M113" s="51">
        <v>0</v>
      </c>
      <c r="N113" s="55">
        <v>0</v>
      </c>
      <c r="O113" s="68">
        <v>0</v>
      </c>
      <c r="P113" s="38">
        <f t="shared" si="27"/>
        <v>808.34900000000005</v>
      </c>
    </row>
    <row r="114" spans="2:16" ht="22.5" x14ac:dyDescent="0.25">
      <c r="B114" s="103"/>
      <c r="C114" s="124"/>
      <c r="D114" s="43" t="s">
        <v>9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44">
        <v>0</v>
      </c>
      <c r="O114" s="69">
        <v>0</v>
      </c>
      <c r="P114" s="38">
        <f t="shared" si="27"/>
        <v>0</v>
      </c>
    </row>
    <row r="115" spans="2:16" ht="22.5" x14ac:dyDescent="0.25">
      <c r="B115" s="103"/>
      <c r="C115" s="124"/>
      <c r="D115" s="43" t="s">
        <v>10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44">
        <v>0</v>
      </c>
      <c r="O115" s="69">
        <v>0</v>
      </c>
      <c r="P115" s="38">
        <f t="shared" si="27"/>
        <v>0</v>
      </c>
    </row>
    <row r="116" spans="2:16" ht="34.5" thickBot="1" x14ac:dyDescent="0.3">
      <c r="B116" s="103"/>
      <c r="C116" s="125"/>
      <c r="D116" s="48" t="s">
        <v>11</v>
      </c>
      <c r="E116" s="49">
        <v>0</v>
      </c>
      <c r="F116" s="49">
        <v>0</v>
      </c>
      <c r="G116" s="49">
        <v>0</v>
      </c>
      <c r="H116" s="49">
        <v>0</v>
      </c>
      <c r="I116" s="49">
        <v>0</v>
      </c>
      <c r="J116" s="49">
        <v>808.34900000000005</v>
      </c>
      <c r="K116" s="49">
        <v>0</v>
      </c>
      <c r="L116" s="49">
        <v>0</v>
      </c>
      <c r="M116" s="49">
        <v>0</v>
      </c>
      <c r="N116" s="50">
        <v>0</v>
      </c>
      <c r="O116" s="70">
        <v>0</v>
      </c>
      <c r="P116" s="38">
        <f t="shared" si="27"/>
        <v>808.34900000000005</v>
      </c>
    </row>
    <row r="117" spans="2:16" ht="32.25" customHeight="1" x14ac:dyDescent="0.25">
      <c r="B117" s="103"/>
      <c r="C117" s="123" t="s">
        <v>39</v>
      </c>
      <c r="D117" s="40" t="s">
        <v>8</v>
      </c>
      <c r="E117" s="41"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729.52</v>
      </c>
      <c r="K117" s="41">
        <v>0</v>
      </c>
      <c r="L117" s="41">
        <v>0</v>
      </c>
      <c r="M117" s="41">
        <v>0</v>
      </c>
      <c r="N117" s="42">
        <v>0</v>
      </c>
      <c r="O117" s="80">
        <v>0</v>
      </c>
      <c r="P117" s="38">
        <f t="shared" si="27"/>
        <v>729.52</v>
      </c>
    </row>
    <row r="118" spans="2:16" ht="22.5" x14ac:dyDescent="0.25">
      <c r="B118" s="103"/>
      <c r="C118" s="124"/>
      <c r="D118" s="43" t="s">
        <v>9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44">
        <v>0</v>
      </c>
      <c r="O118" s="69">
        <v>0</v>
      </c>
      <c r="P118" s="38">
        <f t="shared" si="27"/>
        <v>0</v>
      </c>
    </row>
    <row r="119" spans="2:16" ht="22.5" x14ac:dyDescent="0.25">
      <c r="B119" s="103"/>
      <c r="C119" s="124"/>
      <c r="D119" s="43" t="s">
        <v>10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44">
        <v>0</v>
      </c>
      <c r="O119" s="69">
        <v>0</v>
      </c>
      <c r="P119" s="38">
        <f t="shared" si="27"/>
        <v>0</v>
      </c>
    </row>
    <row r="120" spans="2:16" ht="34.5" thickBot="1" x14ac:dyDescent="0.3">
      <c r="B120" s="103"/>
      <c r="C120" s="125"/>
      <c r="D120" s="45" t="s">
        <v>11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46">
        <v>729.52</v>
      </c>
      <c r="K120" s="46">
        <v>0</v>
      </c>
      <c r="L120" s="46">
        <v>0</v>
      </c>
      <c r="M120" s="46">
        <v>0</v>
      </c>
      <c r="N120" s="47">
        <v>0</v>
      </c>
      <c r="O120" s="81">
        <v>0</v>
      </c>
      <c r="P120" s="38">
        <f t="shared" si="27"/>
        <v>729.52</v>
      </c>
    </row>
    <row r="121" spans="2:16" ht="36" customHeight="1" x14ac:dyDescent="0.25">
      <c r="B121" s="103"/>
      <c r="C121" s="123" t="s">
        <v>40</v>
      </c>
      <c r="D121" s="40" t="s">
        <v>8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56">
        <v>0</v>
      </c>
      <c r="K121" s="41">
        <v>1419.2739999999999</v>
      </c>
      <c r="L121" s="41">
        <v>0</v>
      </c>
      <c r="M121" s="41">
        <v>0</v>
      </c>
      <c r="N121" s="42">
        <v>0</v>
      </c>
      <c r="O121" s="80">
        <v>0</v>
      </c>
      <c r="P121" s="38">
        <f t="shared" si="27"/>
        <v>1419.2739999999999</v>
      </c>
    </row>
    <row r="122" spans="2:16" ht="22.5" x14ac:dyDescent="0.25">
      <c r="B122" s="103"/>
      <c r="C122" s="124"/>
      <c r="D122" s="43" t="s">
        <v>9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52">
        <v>0</v>
      </c>
      <c r="K122" s="39">
        <v>0</v>
      </c>
      <c r="L122" s="39">
        <v>0</v>
      </c>
      <c r="M122" s="39">
        <v>0</v>
      </c>
      <c r="N122" s="44">
        <v>0</v>
      </c>
      <c r="O122" s="69">
        <v>0</v>
      </c>
      <c r="P122" s="38">
        <f t="shared" si="27"/>
        <v>0</v>
      </c>
    </row>
    <row r="123" spans="2:16" ht="22.5" x14ac:dyDescent="0.25">
      <c r="B123" s="103"/>
      <c r="C123" s="124"/>
      <c r="D123" s="43" t="s">
        <v>10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52">
        <v>0</v>
      </c>
      <c r="K123" s="39">
        <v>0</v>
      </c>
      <c r="L123" s="39">
        <v>0</v>
      </c>
      <c r="M123" s="39">
        <v>0</v>
      </c>
      <c r="N123" s="44">
        <v>0</v>
      </c>
      <c r="O123" s="69">
        <v>0</v>
      </c>
      <c r="P123" s="38">
        <f t="shared" si="27"/>
        <v>0</v>
      </c>
    </row>
    <row r="124" spans="2:16" ht="34.5" thickBot="1" x14ac:dyDescent="0.3">
      <c r="B124" s="95"/>
      <c r="C124" s="125"/>
      <c r="D124" s="45" t="s">
        <v>11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57">
        <v>0</v>
      </c>
      <c r="K124" s="46">
        <v>1419.2739999999999</v>
      </c>
      <c r="L124" s="46">
        <v>0</v>
      </c>
      <c r="M124" s="46">
        <v>0</v>
      </c>
      <c r="N124" s="47">
        <v>0</v>
      </c>
      <c r="O124" s="81">
        <v>0</v>
      </c>
      <c r="P124" s="38">
        <f t="shared" si="27"/>
        <v>1419.2739999999999</v>
      </c>
    </row>
    <row r="125" spans="2:16" ht="28.5" customHeight="1" x14ac:dyDescent="0.25">
      <c r="B125" s="94"/>
      <c r="C125" s="123" t="s">
        <v>41</v>
      </c>
      <c r="D125" s="53" t="s">
        <v>8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4">
        <v>0</v>
      </c>
      <c r="K125" s="51">
        <v>0</v>
      </c>
      <c r="L125" s="51">
        <v>652.65</v>
      </c>
      <c r="M125" s="51">
        <v>300</v>
      </c>
      <c r="N125" s="55">
        <v>0</v>
      </c>
      <c r="O125" s="68">
        <v>0</v>
      </c>
      <c r="P125" s="38">
        <f t="shared" si="27"/>
        <v>952.65</v>
      </c>
    </row>
    <row r="126" spans="2:16" ht="22.5" x14ac:dyDescent="0.25">
      <c r="B126" s="103"/>
      <c r="C126" s="124"/>
      <c r="D126" s="43" t="s">
        <v>9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52">
        <v>0</v>
      </c>
      <c r="K126" s="39">
        <v>0</v>
      </c>
      <c r="L126" s="39">
        <v>0</v>
      </c>
      <c r="M126" s="39">
        <v>0</v>
      </c>
      <c r="N126" s="44">
        <v>0</v>
      </c>
      <c r="O126" s="69">
        <v>0</v>
      </c>
      <c r="P126" s="38">
        <f t="shared" si="27"/>
        <v>0</v>
      </c>
    </row>
    <row r="127" spans="2:16" ht="22.5" x14ac:dyDescent="0.25">
      <c r="B127" s="103"/>
      <c r="C127" s="124"/>
      <c r="D127" s="43" t="s">
        <v>10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52">
        <v>0</v>
      </c>
      <c r="K127" s="39">
        <v>0</v>
      </c>
      <c r="L127" s="39">
        <v>0</v>
      </c>
      <c r="M127" s="39">
        <v>0</v>
      </c>
      <c r="N127" s="44">
        <v>0</v>
      </c>
      <c r="O127" s="69">
        <v>0</v>
      </c>
      <c r="P127" s="38">
        <f t="shared" si="27"/>
        <v>0</v>
      </c>
    </row>
    <row r="128" spans="2:16" ht="34.5" thickBot="1" x14ac:dyDescent="0.3">
      <c r="B128" s="95"/>
      <c r="C128" s="125"/>
      <c r="D128" s="45" t="s">
        <v>11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57">
        <v>0</v>
      </c>
      <c r="K128" s="46">
        <v>0</v>
      </c>
      <c r="L128" s="46">
        <v>652.65</v>
      </c>
      <c r="M128" s="46">
        <v>300</v>
      </c>
      <c r="N128" s="47">
        <v>0</v>
      </c>
      <c r="O128" s="70">
        <v>0</v>
      </c>
      <c r="P128" s="38">
        <f t="shared" si="27"/>
        <v>952.65</v>
      </c>
    </row>
    <row r="129" spans="2:16" ht="42" customHeight="1" thickBot="1" x14ac:dyDescent="0.3">
      <c r="B129" s="99"/>
      <c r="C129" s="126" t="s">
        <v>42</v>
      </c>
      <c r="D129" s="13" t="s">
        <v>8</v>
      </c>
      <c r="E129" s="13">
        <f>SUM(E130:E133)</f>
        <v>0</v>
      </c>
      <c r="F129" s="13">
        <f t="shared" ref="F129:O129" si="28">SUM(F130:F133)</f>
        <v>0</v>
      </c>
      <c r="G129" s="13">
        <f t="shared" si="28"/>
        <v>0</v>
      </c>
      <c r="H129" s="13">
        <f t="shared" si="28"/>
        <v>0</v>
      </c>
      <c r="I129" s="13">
        <f t="shared" si="28"/>
        <v>0</v>
      </c>
      <c r="J129" s="4">
        <f t="shared" si="28"/>
        <v>0</v>
      </c>
      <c r="K129" s="13">
        <f t="shared" si="28"/>
        <v>11118.734</v>
      </c>
      <c r="L129" s="13">
        <f t="shared" si="28"/>
        <v>10214.774650000001</v>
      </c>
      <c r="M129" s="13">
        <f t="shared" si="28"/>
        <v>885.46</v>
      </c>
      <c r="N129" s="27">
        <f t="shared" si="28"/>
        <v>0</v>
      </c>
      <c r="O129" s="66">
        <f t="shared" si="28"/>
        <v>0</v>
      </c>
      <c r="P129" s="31">
        <f t="shared" si="27"/>
        <v>22218.968650000003</v>
      </c>
    </row>
    <row r="130" spans="2:16" ht="23.25" thickBot="1" x14ac:dyDescent="0.3">
      <c r="B130" s="115"/>
      <c r="C130" s="128"/>
      <c r="D130" s="13" t="s">
        <v>9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4">
        <v>0</v>
      </c>
      <c r="K130" s="13">
        <v>0</v>
      </c>
      <c r="L130" s="13">
        <v>0</v>
      </c>
      <c r="M130" s="13">
        <v>0</v>
      </c>
      <c r="N130" s="27">
        <v>0</v>
      </c>
      <c r="O130" s="82">
        <v>0</v>
      </c>
      <c r="P130" s="31">
        <f t="shared" ref="P130:P152" si="29">SUM(E130:O130)</f>
        <v>0</v>
      </c>
    </row>
    <row r="131" spans="2:16" ht="23.25" thickBot="1" x14ac:dyDescent="0.3">
      <c r="B131" s="115"/>
      <c r="C131" s="128"/>
      <c r="D131" s="13" t="s">
        <v>10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4">
        <v>0</v>
      </c>
      <c r="K131" s="13">
        <v>10006.86</v>
      </c>
      <c r="L131" s="13">
        <v>8226.1110000000008</v>
      </c>
      <c r="M131" s="13">
        <v>0</v>
      </c>
      <c r="N131" s="27">
        <v>0</v>
      </c>
      <c r="O131" s="67">
        <v>0</v>
      </c>
      <c r="P131" s="31">
        <f t="shared" si="29"/>
        <v>18232.971000000001</v>
      </c>
    </row>
    <row r="132" spans="2:16" ht="22.5" x14ac:dyDescent="0.25">
      <c r="B132" s="115"/>
      <c r="C132" s="128"/>
      <c r="D132" s="12" t="s">
        <v>43</v>
      </c>
      <c r="E132" s="126">
        <v>0</v>
      </c>
      <c r="F132" s="126">
        <v>0</v>
      </c>
      <c r="G132" s="126">
        <v>0</v>
      </c>
      <c r="H132" s="126">
        <v>0</v>
      </c>
      <c r="I132" s="126">
        <v>0</v>
      </c>
      <c r="J132" s="94">
        <v>0</v>
      </c>
      <c r="K132" s="126">
        <v>1111.874</v>
      </c>
      <c r="L132" s="126">
        <v>1988.66365</v>
      </c>
      <c r="M132" s="126">
        <v>885.46</v>
      </c>
      <c r="N132" s="148">
        <v>0</v>
      </c>
      <c r="O132" s="139">
        <v>0</v>
      </c>
      <c r="P132" s="141">
        <f t="shared" si="29"/>
        <v>3985.9976500000002</v>
      </c>
    </row>
    <row r="133" spans="2:16" ht="15.75" thickBot="1" x14ac:dyDescent="0.3">
      <c r="B133" s="115"/>
      <c r="C133" s="127"/>
      <c r="D133" s="13" t="s">
        <v>44</v>
      </c>
      <c r="E133" s="127"/>
      <c r="F133" s="127"/>
      <c r="G133" s="127"/>
      <c r="H133" s="127"/>
      <c r="I133" s="127"/>
      <c r="J133" s="95"/>
      <c r="K133" s="127"/>
      <c r="L133" s="127"/>
      <c r="M133" s="127"/>
      <c r="N133" s="149"/>
      <c r="O133" s="140"/>
      <c r="P133" s="142">
        <f t="shared" si="29"/>
        <v>0</v>
      </c>
    </row>
    <row r="134" spans="2:16" ht="36" customHeight="1" thickBot="1" x14ac:dyDescent="0.3">
      <c r="B134" s="115"/>
      <c r="C134" s="129" t="s">
        <v>45</v>
      </c>
      <c r="D134" s="10" t="s">
        <v>8</v>
      </c>
      <c r="E134" s="10">
        <f>SUM(E135:E138)</f>
        <v>0</v>
      </c>
      <c r="F134" s="10">
        <f>SUM(F135:F138)</f>
        <v>0</v>
      </c>
      <c r="G134" s="10">
        <f>SUM(G135:G138)</f>
        <v>0</v>
      </c>
      <c r="H134" s="10">
        <f>SUM(H135:H138)</f>
        <v>0</v>
      </c>
      <c r="I134" s="10">
        <f>SUM(I135:I138)</f>
        <v>0</v>
      </c>
      <c r="J134" s="10">
        <f>SUM(J135:J138)</f>
        <v>0</v>
      </c>
      <c r="K134" s="10">
        <f>SUM(K135:K138)</f>
        <v>11118.734</v>
      </c>
      <c r="L134" s="10">
        <f>SUM(L135:L138)</f>
        <v>10214.774650000001</v>
      </c>
      <c r="M134" s="10">
        <f>SUM(M135:M138)</f>
        <v>0</v>
      </c>
      <c r="N134" s="25">
        <f>SUM(N135:N138)</f>
        <v>0</v>
      </c>
      <c r="O134" s="83">
        <v>0</v>
      </c>
      <c r="P134" s="31">
        <f t="shared" si="29"/>
        <v>21333.508650000003</v>
      </c>
    </row>
    <row r="135" spans="2:16" ht="23.25" thickBot="1" x14ac:dyDescent="0.3">
      <c r="B135" s="115"/>
      <c r="C135" s="150"/>
      <c r="D135" s="10" t="s">
        <v>9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25">
        <v>0</v>
      </c>
      <c r="O135" s="83">
        <v>0</v>
      </c>
      <c r="P135" s="31">
        <f t="shared" si="29"/>
        <v>0</v>
      </c>
    </row>
    <row r="136" spans="2:16" ht="23.25" thickBot="1" x14ac:dyDescent="0.3">
      <c r="B136" s="115"/>
      <c r="C136" s="150"/>
      <c r="D136" s="10" t="s">
        <v>10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10006.86</v>
      </c>
      <c r="L136" s="10">
        <v>8226.1110000000008</v>
      </c>
      <c r="M136" s="10">
        <v>0</v>
      </c>
      <c r="N136" s="25">
        <v>0</v>
      </c>
      <c r="O136" s="83">
        <v>0</v>
      </c>
      <c r="P136" s="31">
        <f t="shared" si="29"/>
        <v>18232.971000000001</v>
      </c>
    </row>
    <row r="137" spans="2:16" ht="18" customHeight="1" x14ac:dyDescent="0.25">
      <c r="B137" s="115"/>
      <c r="C137" s="150"/>
      <c r="D137" s="129" t="s">
        <v>11</v>
      </c>
      <c r="E137" s="129">
        <v>0</v>
      </c>
      <c r="F137" s="129">
        <v>0</v>
      </c>
      <c r="G137" s="129">
        <v>0</v>
      </c>
      <c r="H137" s="129">
        <v>0</v>
      </c>
      <c r="I137" s="129">
        <v>0</v>
      </c>
      <c r="J137" s="129">
        <v>0</v>
      </c>
      <c r="K137" s="129">
        <v>1111.874</v>
      </c>
      <c r="L137" s="129">
        <v>1988.66365</v>
      </c>
      <c r="M137" s="129">
        <v>0</v>
      </c>
      <c r="N137" s="123">
        <v>0</v>
      </c>
      <c r="O137" s="143">
        <v>0</v>
      </c>
      <c r="P137" s="141">
        <f t="shared" si="29"/>
        <v>3100.5376500000002</v>
      </c>
    </row>
    <row r="138" spans="2:16" ht="15.75" thickBot="1" x14ac:dyDescent="0.3">
      <c r="B138" s="115"/>
      <c r="C138" s="130"/>
      <c r="D138" s="130"/>
      <c r="E138" s="130"/>
      <c r="F138" s="130"/>
      <c r="G138" s="130"/>
      <c r="H138" s="130"/>
      <c r="I138" s="130"/>
      <c r="J138" s="130"/>
      <c r="K138" s="130"/>
      <c r="L138" s="130"/>
      <c r="M138" s="130"/>
      <c r="N138" s="125"/>
      <c r="O138" s="144"/>
      <c r="P138" s="142">
        <f t="shared" si="29"/>
        <v>0</v>
      </c>
    </row>
    <row r="139" spans="2:16" ht="15.75" thickBot="1" x14ac:dyDescent="0.3">
      <c r="B139" s="115"/>
      <c r="C139" s="143" t="s">
        <v>165</v>
      </c>
      <c r="D139" s="10" t="s">
        <v>8</v>
      </c>
      <c r="E139" s="10">
        <f t="shared" ref="E139:O139" si="30">SUM(E140:E143)</f>
        <v>0</v>
      </c>
      <c r="F139" s="10">
        <f t="shared" si="30"/>
        <v>0</v>
      </c>
      <c r="G139" s="10">
        <f t="shared" si="30"/>
        <v>0</v>
      </c>
      <c r="H139" s="10">
        <f t="shared" si="30"/>
        <v>0</v>
      </c>
      <c r="I139" s="10">
        <f t="shared" si="30"/>
        <v>0</v>
      </c>
      <c r="J139" s="10">
        <f t="shared" si="30"/>
        <v>0</v>
      </c>
      <c r="K139" s="10">
        <f t="shared" si="30"/>
        <v>0</v>
      </c>
      <c r="L139" s="10">
        <f t="shared" si="30"/>
        <v>0</v>
      </c>
      <c r="M139" s="10">
        <f>SUM(M140:M142)</f>
        <v>513.83500000000004</v>
      </c>
      <c r="N139" s="92">
        <f t="shared" si="30"/>
        <v>0</v>
      </c>
      <c r="O139" s="152">
        <f t="shared" si="30"/>
        <v>0</v>
      </c>
      <c r="P139" s="91">
        <f t="shared" si="29"/>
        <v>513.83500000000004</v>
      </c>
    </row>
    <row r="140" spans="2:16" ht="23.25" thickBot="1" x14ac:dyDescent="0.3">
      <c r="B140" s="115"/>
      <c r="C140" s="151"/>
      <c r="D140" s="10" t="s">
        <v>9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92">
        <v>0</v>
      </c>
      <c r="O140" s="152">
        <v>0</v>
      </c>
      <c r="P140" s="91">
        <f t="shared" si="29"/>
        <v>0</v>
      </c>
    </row>
    <row r="141" spans="2:16" ht="23.25" thickBot="1" x14ac:dyDescent="0.3">
      <c r="B141" s="115"/>
      <c r="C141" s="151"/>
      <c r="D141" s="10" t="s">
        <v>10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92">
        <v>0</v>
      </c>
      <c r="O141" s="152">
        <v>0</v>
      </c>
      <c r="P141" s="91">
        <f t="shared" si="29"/>
        <v>0</v>
      </c>
    </row>
    <row r="142" spans="2:16" ht="36" customHeight="1" thickBot="1" x14ac:dyDescent="0.3">
      <c r="B142" s="115"/>
      <c r="C142" s="144"/>
      <c r="D142" s="83" t="s">
        <v>11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513.83500000000004</v>
      </c>
      <c r="N142" s="92">
        <v>0</v>
      </c>
      <c r="O142" s="152">
        <v>0</v>
      </c>
      <c r="P142" s="91">
        <f t="shared" si="29"/>
        <v>513.83500000000004</v>
      </c>
    </row>
    <row r="143" spans="2:16" ht="15.75" thickBot="1" x14ac:dyDescent="0.3">
      <c r="B143" s="115"/>
      <c r="C143" s="143" t="s">
        <v>166</v>
      </c>
      <c r="D143" s="10" t="s">
        <v>8</v>
      </c>
      <c r="E143" s="10">
        <f t="shared" ref="E143:O143" si="31">SUM(E144:E147)</f>
        <v>0</v>
      </c>
      <c r="F143" s="10">
        <f t="shared" si="31"/>
        <v>0</v>
      </c>
      <c r="G143" s="10">
        <f t="shared" si="31"/>
        <v>0</v>
      </c>
      <c r="H143" s="10">
        <f t="shared" si="31"/>
        <v>0</v>
      </c>
      <c r="I143" s="10">
        <f t="shared" si="31"/>
        <v>0</v>
      </c>
      <c r="J143" s="10">
        <f t="shared" si="31"/>
        <v>0</v>
      </c>
      <c r="K143" s="10">
        <f t="shared" si="31"/>
        <v>0</v>
      </c>
      <c r="L143" s="10">
        <f t="shared" si="31"/>
        <v>0</v>
      </c>
      <c r="M143" s="10">
        <f t="shared" si="31"/>
        <v>371.625</v>
      </c>
      <c r="N143" s="92">
        <f t="shared" si="31"/>
        <v>0</v>
      </c>
      <c r="O143" s="152">
        <f t="shared" si="31"/>
        <v>0</v>
      </c>
      <c r="P143" s="91">
        <f t="shared" si="29"/>
        <v>371.625</v>
      </c>
    </row>
    <row r="144" spans="2:16" ht="23.25" thickBot="1" x14ac:dyDescent="0.3">
      <c r="B144" s="115"/>
      <c r="C144" s="151"/>
      <c r="D144" s="10" t="s">
        <v>9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92">
        <v>0</v>
      </c>
      <c r="O144" s="152">
        <v>0</v>
      </c>
      <c r="P144" s="91">
        <f t="shared" si="29"/>
        <v>0</v>
      </c>
    </row>
    <row r="145" spans="2:21" ht="23.25" thickBot="1" x14ac:dyDescent="0.3">
      <c r="B145" s="115"/>
      <c r="C145" s="151"/>
      <c r="D145" s="10" t="s">
        <v>10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92">
        <v>0</v>
      </c>
      <c r="O145" s="152">
        <v>0</v>
      </c>
      <c r="P145" s="91">
        <f t="shared" si="29"/>
        <v>0</v>
      </c>
      <c r="U145" t="s">
        <v>164</v>
      </c>
    </row>
    <row r="146" spans="2:21" ht="34.5" thickBot="1" x14ac:dyDescent="0.3">
      <c r="B146" s="115"/>
      <c r="C146" s="144"/>
      <c r="D146" s="83" t="s">
        <v>11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371.625</v>
      </c>
      <c r="N146" s="92">
        <v>0</v>
      </c>
      <c r="O146" s="152">
        <v>0</v>
      </c>
      <c r="P146" s="91">
        <f t="shared" si="29"/>
        <v>371.625</v>
      </c>
    </row>
    <row r="147" spans="2:21" ht="15.75" customHeight="1" thickBot="1" x14ac:dyDescent="0.3">
      <c r="B147" s="90"/>
      <c r="C147" s="93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92"/>
      <c r="O147" s="152"/>
      <c r="P147" s="91"/>
    </row>
    <row r="148" spans="2:21" ht="15.75" customHeight="1" thickBot="1" x14ac:dyDescent="0.3">
      <c r="B148" s="90"/>
      <c r="C148" s="93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92"/>
      <c r="O148" s="152"/>
      <c r="P148" s="91"/>
    </row>
    <row r="149" spans="2:21" ht="15.75" customHeight="1" thickBot="1" x14ac:dyDescent="0.3">
      <c r="B149" s="94"/>
      <c r="C149" s="126" t="s">
        <v>46</v>
      </c>
      <c r="D149" s="13" t="s">
        <v>8</v>
      </c>
      <c r="E149" s="13">
        <f>SUM(E150:E152)</f>
        <v>0</v>
      </c>
      <c r="F149" s="13">
        <f>SUM(F150:F152)</f>
        <v>0</v>
      </c>
      <c r="G149" s="13">
        <f>SUM(G150:G152)</f>
        <v>0</v>
      </c>
      <c r="H149" s="13">
        <f>SUM(H150:H152)</f>
        <v>0</v>
      </c>
      <c r="I149" s="13">
        <f>SUM(I150:I152)</f>
        <v>0</v>
      </c>
      <c r="J149" s="13">
        <f>SUM(J150:J152)</f>
        <v>0</v>
      </c>
      <c r="K149" s="13">
        <f>SUM(K150:K152)</f>
        <v>0</v>
      </c>
      <c r="L149" s="4">
        <f>SUM(L150:L152)</f>
        <v>20076.304</v>
      </c>
      <c r="M149" s="86">
        <f>SUM(M150:M152)</f>
        <v>20032.740000000002</v>
      </c>
      <c r="N149" s="82">
        <f>SUM(N150:N152)</f>
        <v>0</v>
      </c>
      <c r="O149" s="84">
        <v>0</v>
      </c>
      <c r="P149" s="31">
        <f t="shared" si="29"/>
        <v>40109.044000000002</v>
      </c>
    </row>
    <row r="150" spans="2:21" ht="23.25" thickBot="1" x14ac:dyDescent="0.3">
      <c r="B150" s="103"/>
      <c r="C150" s="128"/>
      <c r="D150" s="13" t="s">
        <v>9</v>
      </c>
      <c r="E150" s="13">
        <f>SUM(E154+E158+E162)</f>
        <v>0</v>
      </c>
      <c r="F150" s="13">
        <f t="shared" ref="F150:N150" si="32">SUM(F154+F158+F162)</f>
        <v>0</v>
      </c>
      <c r="G150" s="13">
        <f t="shared" si="32"/>
        <v>0</v>
      </c>
      <c r="H150" s="13">
        <f t="shared" si="32"/>
        <v>0</v>
      </c>
      <c r="I150" s="13">
        <f t="shared" si="32"/>
        <v>0</v>
      </c>
      <c r="J150" s="13">
        <f t="shared" si="32"/>
        <v>0</v>
      </c>
      <c r="K150" s="13">
        <f t="shared" si="32"/>
        <v>0</v>
      </c>
      <c r="L150" s="4">
        <f>SUM(L154+L158+L162)</f>
        <v>18727.8</v>
      </c>
      <c r="M150" s="86">
        <f>SUM(M154+M158+M162)</f>
        <v>18224</v>
      </c>
      <c r="N150" s="27">
        <f t="shared" si="32"/>
        <v>0</v>
      </c>
      <c r="O150" s="82">
        <v>0</v>
      </c>
      <c r="P150" s="31">
        <f t="shared" si="29"/>
        <v>36951.800000000003</v>
      </c>
    </row>
    <row r="151" spans="2:21" ht="23.25" thickBot="1" x14ac:dyDescent="0.3">
      <c r="B151" s="103"/>
      <c r="C151" s="128"/>
      <c r="D151" s="13" t="s">
        <v>10</v>
      </c>
      <c r="E151" s="13">
        <f>SUM(E155+E159+E163)</f>
        <v>0</v>
      </c>
      <c r="F151" s="13">
        <f t="shared" ref="F151:N151" si="33">SUM(F155+F159+F163)</f>
        <v>0</v>
      </c>
      <c r="G151" s="13">
        <f t="shared" si="33"/>
        <v>0</v>
      </c>
      <c r="H151" s="13">
        <f t="shared" si="33"/>
        <v>0</v>
      </c>
      <c r="I151" s="13">
        <f t="shared" si="33"/>
        <v>0</v>
      </c>
      <c r="J151" s="13">
        <f t="shared" si="33"/>
        <v>0</v>
      </c>
      <c r="K151" s="13">
        <f t="shared" si="33"/>
        <v>0</v>
      </c>
      <c r="L151" s="4">
        <f t="shared" si="33"/>
        <v>379.23099999999999</v>
      </c>
      <c r="M151" s="86">
        <f t="shared" si="33"/>
        <v>368.95</v>
      </c>
      <c r="N151" s="27">
        <f t="shared" si="33"/>
        <v>0</v>
      </c>
      <c r="O151" s="82">
        <v>0</v>
      </c>
      <c r="P151" s="31">
        <f t="shared" si="29"/>
        <v>748.18100000000004</v>
      </c>
    </row>
    <row r="152" spans="2:21" ht="15.75" customHeight="1" thickBot="1" x14ac:dyDescent="0.3">
      <c r="B152" s="103"/>
      <c r="C152" s="127"/>
      <c r="D152" s="13" t="s">
        <v>11</v>
      </c>
      <c r="E152" s="13">
        <f>SUM(E156+E160+E164)</f>
        <v>0</v>
      </c>
      <c r="F152" s="13">
        <f t="shared" ref="F152:N152" si="34">SUM(F156+F160+F164)</f>
        <v>0</v>
      </c>
      <c r="G152" s="13">
        <f t="shared" si="34"/>
        <v>0</v>
      </c>
      <c r="H152" s="13">
        <f t="shared" si="34"/>
        <v>0</v>
      </c>
      <c r="I152" s="13">
        <f t="shared" si="34"/>
        <v>0</v>
      </c>
      <c r="J152" s="13">
        <f t="shared" si="34"/>
        <v>0</v>
      </c>
      <c r="K152" s="13">
        <f t="shared" si="34"/>
        <v>0</v>
      </c>
      <c r="L152" s="4">
        <f t="shared" si="34"/>
        <v>969.27299999999991</v>
      </c>
      <c r="M152" s="86">
        <f t="shared" si="34"/>
        <v>1439.79</v>
      </c>
      <c r="N152" s="27">
        <f t="shared" si="34"/>
        <v>0</v>
      </c>
      <c r="O152" s="82">
        <v>0</v>
      </c>
      <c r="P152" s="31">
        <f t="shared" si="29"/>
        <v>2409.0630000000001</v>
      </c>
    </row>
    <row r="153" spans="2:21" ht="61.5" customHeight="1" thickBot="1" x14ac:dyDescent="0.3">
      <c r="B153" s="103"/>
      <c r="C153" s="126" t="s">
        <v>47</v>
      </c>
      <c r="D153" s="10" t="s">
        <v>8</v>
      </c>
      <c r="E153" s="10">
        <f>SUM(E154:E156)</f>
        <v>0</v>
      </c>
      <c r="F153" s="10">
        <f t="shared" ref="F153:N153" si="35">SUM(F154:F156)</f>
        <v>0</v>
      </c>
      <c r="G153" s="10">
        <f t="shared" si="35"/>
        <v>0</v>
      </c>
      <c r="H153" s="10">
        <f t="shared" si="35"/>
        <v>0</v>
      </c>
      <c r="I153" s="10">
        <f t="shared" si="35"/>
        <v>0</v>
      </c>
      <c r="J153" s="10">
        <f t="shared" si="35"/>
        <v>0</v>
      </c>
      <c r="K153" s="10">
        <f t="shared" si="35"/>
        <v>0</v>
      </c>
      <c r="L153" s="10">
        <f t="shared" si="35"/>
        <v>7943.2649999999994</v>
      </c>
      <c r="M153" s="10">
        <f t="shared" si="35"/>
        <v>8072.99</v>
      </c>
      <c r="N153" s="25">
        <f t="shared" si="35"/>
        <v>0</v>
      </c>
      <c r="O153" s="83">
        <v>0</v>
      </c>
      <c r="P153" s="31">
        <f t="shared" ref="P153:P165" si="36">SUM(E153:O153)</f>
        <v>16016.254999999999</v>
      </c>
    </row>
    <row r="154" spans="2:21" ht="23.25" thickBot="1" x14ac:dyDescent="0.3">
      <c r="B154" s="103"/>
      <c r="C154" s="128"/>
      <c r="D154" s="10" t="s">
        <v>9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7261.5</v>
      </c>
      <c r="M154" s="10">
        <v>7261.6</v>
      </c>
      <c r="N154" s="25">
        <v>0</v>
      </c>
      <c r="O154" s="83">
        <v>0</v>
      </c>
      <c r="P154" s="31">
        <f t="shared" si="36"/>
        <v>14523.1</v>
      </c>
    </row>
    <row r="155" spans="2:21" ht="23.25" thickBot="1" x14ac:dyDescent="0.3">
      <c r="B155" s="103"/>
      <c r="C155" s="128"/>
      <c r="D155" s="10" t="s">
        <v>10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145.22999999999999</v>
      </c>
      <c r="M155" s="10">
        <v>145.22999999999999</v>
      </c>
      <c r="N155" s="25">
        <v>0</v>
      </c>
      <c r="O155" s="83">
        <v>0</v>
      </c>
      <c r="P155" s="31">
        <f t="shared" si="36"/>
        <v>290.45999999999998</v>
      </c>
    </row>
    <row r="156" spans="2:21" ht="34.5" thickBot="1" x14ac:dyDescent="0.3">
      <c r="B156" s="103"/>
      <c r="C156" s="127"/>
      <c r="D156" s="10" t="s">
        <v>11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536.53499999999997</v>
      </c>
      <c r="M156" s="10">
        <v>666.16</v>
      </c>
      <c r="N156" s="25">
        <v>0</v>
      </c>
      <c r="O156" s="83">
        <v>0</v>
      </c>
      <c r="P156" s="31">
        <f t="shared" si="36"/>
        <v>1202.6949999999999</v>
      </c>
    </row>
    <row r="157" spans="2:21" ht="33.75" customHeight="1" thickBot="1" x14ac:dyDescent="0.3">
      <c r="B157" s="103"/>
      <c r="C157" s="126" t="s">
        <v>48</v>
      </c>
      <c r="D157" s="10" t="s">
        <v>8</v>
      </c>
      <c r="E157" s="10">
        <f>SUM(E158:E160)</f>
        <v>0</v>
      </c>
      <c r="F157" s="10">
        <f t="shared" ref="F157:N157" si="37">SUM(F158:F160)</f>
        <v>0</v>
      </c>
      <c r="G157" s="10">
        <f t="shared" si="37"/>
        <v>0</v>
      </c>
      <c r="H157" s="10">
        <f t="shared" si="37"/>
        <v>0</v>
      </c>
      <c r="I157" s="10">
        <f t="shared" si="37"/>
        <v>0</v>
      </c>
      <c r="J157" s="10">
        <f t="shared" si="37"/>
        <v>0</v>
      </c>
      <c r="K157" s="10">
        <f t="shared" si="37"/>
        <v>0</v>
      </c>
      <c r="L157" s="10">
        <f t="shared" si="37"/>
        <v>12133.038999999999</v>
      </c>
      <c r="M157" s="10">
        <f t="shared" si="37"/>
        <v>0</v>
      </c>
      <c r="N157" s="25">
        <f t="shared" si="37"/>
        <v>0</v>
      </c>
      <c r="O157" s="83">
        <v>0</v>
      </c>
      <c r="P157" s="31">
        <f t="shared" si="36"/>
        <v>12133.038999999999</v>
      </c>
    </row>
    <row r="158" spans="2:21" ht="23.25" thickBot="1" x14ac:dyDescent="0.3">
      <c r="B158" s="103"/>
      <c r="C158" s="128"/>
      <c r="D158" s="10" t="s">
        <v>9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11466.3</v>
      </c>
      <c r="M158" s="10">
        <v>0</v>
      </c>
      <c r="N158" s="25">
        <v>0</v>
      </c>
      <c r="O158" s="83">
        <v>0</v>
      </c>
      <c r="P158" s="31">
        <f t="shared" si="36"/>
        <v>11466.3</v>
      </c>
    </row>
    <row r="159" spans="2:21" ht="23.25" thickBot="1" x14ac:dyDescent="0.3">
      <c r="B159" s="103"/>
      <c r="C159" s="128"/>
      <c r="D159" s="10" t="s">
        <v>10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234.001</v>
      </c>
      <c r="M159" s="10">
        <v>0</v>
      </c>
      <c r="N159" s="25">
        <v>0</v>
      </c>
      <c r="O159" s="83">
        <v>0</v>
      </c>
      <c r="P159" s="31">
        <f t="shared" si="36"/>
        <v>234.001</v>
      </c>
    </row>
    <row r="160" spans="2:21" ht="34.5" thickBot="1" x14ac:dyDescent="0.3">
      <c r="B160" s="103"/>
      <c r="C160" s="127"/>
      <c r="D160" s="10" t="s">
        <v>11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432.738</v>
      </c>
      <c r="M160" s="10">
        <v>0</v>
      </c>
      <c r="N160" s="25">
        <v>0</v>
      </c>
      <c r="O160" s="83">
        <v>0</v>
      </c>
      <c r="P160" s="31">
        <f t="shared" si="36"/>
        <v>432.738</v>
      </c>
    </row>
    <row r="161" spans="2:16" ht="44.25" customHeight="1" thickBot="1" x14ac:dyDescent="0.3">
      <c r="B161" s="103"/>
      <c r="C161" s="126" t="s">
        <v>49</v>
      </c>
      <c r="D161" s="10" t="s">
        <v>8</v>
      </c>
      <c r="E161" s="10">
        <f>SUM(E162:E164)</f>
        <v>0</v>
      </c>
      <c r="F161" s="10">
        <f t="shared" ref="F161:N161" si="38">SUM(F162:F164)</f>
        <v>0</v>
      </c>
      <c r="G161" s="10">
        <f t="shared" si="38"/>
        <v>0</v>
      </c>
      <c r="H161" s="10">
        <f t="shared" si="38"/>
        <v>0</v>
      </c>
      <c r="I161" s="10">
        <f t="shared" si="38"/>
        <v>0</v>
      </c>
      <c r="J161" s="10">
        <f t="shared" si="38"/>
        <v>0</v>
      </c>
      <c r="K161" s="10">
        <f t="shared" si="38"/>
        <v>0</v>
      </c>
      <c r="L161" s="10">
        <f t="shared" si="38"/>
        <v>0</v>
      </c>
      <c r="M161" s="10">
        <f t="shared" si="38"/>
        <v>11959.749999999998</v>
      </c>
      <c r="N161" s="25">
        <f t="shared" si="38"/>
        <v>0</v>
      </c>
      <c r="O161" s="83">
        <v>0</v>
      </c>
      <c r="P161" s="31">
        <f t="shared" si="36"/>
        <v>11959.749999999998</v>
      </c>
    </row>
    <row r="162" spans="2:16" ht="23.25" thickBot="1" x14ac:dyDescent="0.3">
      <c r="B162" s="103"/>
      <c r="C162" s="128"/>
      <c r="D162" s="10" t="s">
        <v>9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10962.4</v>
      </c>
      <c r="N162" s="25">
        <v>0</v>
      </c>
      <c r="O162" s="83">
        <v>0</v>
      </c>
      <c r="P162" s="31">
        <f t="shared" si="36"/>
        <v>10962.4</v>
      </c>
    </row>
    <row r="163" spans="2:16" ht="23.25" thickBot="1" x14ac:dyDescent="0.3">
      <c r="B163" s="103"/>
      <c r="C163" s="128"/>
      <c r="D163" s="10" t="s">
        <v>10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223.72</v>
      </c>
      <c r="N163" s="25">
        <v>0</v>
      </c>
      <c r="O163" s="83">
        <v>0</v>
      </c>
      <c r="P163" s="31">
        <f t="shared" si="36"/>
        <v>223.72</v>
      </c>
    </row>
    <row r="164" spans="2:16" ht="34.5" thickBot="1" x14ac:dyDescent="0.3">
      <c r="B164" s="95"/>
      <c r="C164" s="127"/>
      <c r="D164" s="10" t="s">
        <v>11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773.63</v>
      </c>
      <c r="N164" s="25">
        <v>0</v>
      </c>
      <c r="O164" s="83">
        <v>0</v>
      </c>
      <c r="P164" s="31">
        <f t="shared" si="36"/>
        <v>773.63</v>
      </c>
    </row>
    <row r="165" spans="2:16" ht="15.75" thickBot="1" x14ac:dyDescent="0.3">
      <c r="B165" s="6"/>
      <c r="C165" s="145" t="s">
        <v>52</v>
      </c>
      <c r="D165" s="35" t="s">
        <v>8</v>
      </c>
      <c r="E165" s="35">
        <f>SUM(E166:E168)</f>
        <v>0</v>
      </c>
      <c r="F165" s="35">
        <f t="shared" ref="F165:N165" si="39">SUM(F166:F168)</f>
        <v>0</v>
      </c>
      <c r="G165" s="35">
        <f t="shared" si="39"/>
        <v>0</v>
      </c>
      <c r="H165" s="35">
        <f t="shared" si="39"/>
        <v>0</v>
      </c>
      <c r="I165" s="35">
        <f t="shared" si="39"/>
        <v>0</v>
      </c>
      <c r="J165" s="32">
        <f t="shared" si="39"/>
        <v>200</v>
      </c>
      <c r="K165" s="35">
        <f t="shared" si="39"/>
        <v>199.92</v>
      </c>
      <c r="L165" s="35">
        <f t="shared" si="39"/>
        <v>598</v>
      </c>
      <c r="M165" s="35">
        <f t="shared" si="39"/>
        <v>0</v>
      </c>
      <c r="N165" s="36">
        <f t="shared" si="39"/>
        <v>0</v>
      </c>
      <c r="O165" s="85">
        <v>0</v>
      </c>
      <c r="P165" s="34">
        <f t="shared" si="36"/>
        <v>997.92</v>
      </c>
    </row>
    <row r="166" spans="2:16" ht="23.25" thickBot="1" x14ac:dyDescent="0.3">
      <c r="B166" s="14" t="s">
        <v>50</v>
      </c>
      <c r="C166" s="146"/>
      <c r="D166" s="35" t="s">
        <v>9</v>
      </c>
      <c r="E166" s="35">
        <v>0</v>
      </c>
      <c r="F166" s="35">
        <v>0</v>
      </c>
      <c r="G166" s="35">
        <v>0</v>
      </c>
      <c r="H166" s="35">
        <v>0</v>
      </c>
      <c r="I166" s="35">
        <v>0</v>
      </c>
      <c r="J166" s="32">
        <v>0</v>
      </c>
      <c r="K166" s="35">
        <v>0</v>
      </c>
      <c r="L166" s="35">
        <v>0</v>
      </c>
      <c r="M166" s="35">
        <v>0</v>
      </c>
      <c r="N166" s="36">
        <v>0</v>
      </c>
      <c r="O166" s="85">
        <v>0</v>
      </c>
      <c r="P166" s="34">
        <f t="shared" ref="P166:P168" si="40">SUM(E166:O166)</f>
        <v>0</v>
      </c>
    </row>
    <row r="167" spans="2:16" ht="32.25" thickBot="1" x14ac:dyDescent="0.3">
      <c r="B167" s="14" t="s">
        <v>51</v>
      </c>
      <c r="C167" s="146"/>
      <c r="D167" s="35" t="s">
        <v>10</v>
      </c>
      <c r="E167" s="35">
        <v>0</v>
      </c>
      <c r="F167" s="35">
        <v>0</v>
      </c>
      <c r="G167" s="35">
        <v>0</v>
      </c>
      <c r="H167" s="35">
        <v>0</v>
      </c>
      <c r="I167" s="35">
        <v>0</v>
      </c>
      <c r="J167" s="32">
        <v>0</v>
      </c>
      <c r="K167" s="35">
        <v>0</v>
      </c>
      <c r="L167" s="35">
        <v>0</v>
      </c>
      <c r="M167" s="35">
        <v>0</v>
      </c>
      <c r="N167" s="36">
        <v>0</v>
      </c>
      <c r="O167" s="85">
        <v>0</v>
      </c>
      <c r="P167" s="34">
        <f t="shared" si="40"/>
        <v>0</v>
      </c>
    </row>
    <row r="168" spans="2:16" ht="34.5" thickBot="1" x14ac:dyDescent="0.3">
      <c r="B168" s="15"/>
      <c r="C168" s="147"/>
      <c r="D168" s="35" t="s">
        <v>11</v>
      </c>
      <c r="E168" s="35">
        <v>0</v>
      </c>
      <c r="F168" s="35">
        <v>0</v>
      </c>
      <c r="G168" s="35">
        <v>0</v>
      </c>
      <c r="H168" s="35">
        <v>0</v>
      </c>
      <c r="I168" s="35">
        <v>0</v>
      </c>
      <c r="J168" s="32">
        <v>200</v>
      </c>
      <c r="K168" s="35">
        <v>199.92</v>
      </c>
      <c r="L168" s="35">
        <v>598</v>
      </c>
      <c r="M168" s="35">
        <v>0</v>
      </c>
      <c r="N168" s="36">
        <v>0</v>
      </c>
      <c r="O168" s="85">
        <v>0</v>
      </c>
      <c r="P168" s="37">
        <f t="shared" si="40"/>
        <v>997.92</v>
      </c>
    </row>
  </sheetData>
  <mergeCells count="76">
    <mergeCell ref="C139:C142"/>
    <mergeCell ref="C143:C146"/>
    <mergeCell ref="B129:B146"/>
    <mergeCell ref="O132:O133"/>
    <mergeCell ref="P132:P133"/>
    <mergeCell ref="O137:O138"/>
    <mergeCell ref="P137:P138"/>
    <mergeCell ref="C165:C168"/>
    <mergeCell ref="K137:K138"/>
    <mergeCell ref="L137:L138"/>
    <mergeCell ref="M137:M138"/>
    <mergeCell ref="N137:N138"/>
    <mergeCell ref="M132:M133"/>
    <mergeCell ref="N132:N133"/>
    <mergeCell ref="C134:C138"/>
    <mergeCell ref="D137:D138"/>
    <mergeCell ref="E137:E138"/>
    <mergeCell ref="F137:F138"/>
    <mergeCell ref="G137:G138"/>
    <mergeCell ref="A2:N2"/>
    <mergeCell ref="B3:N3"/>
    <mergeCell ref="E6:P6"/>
    <mergeCell ref="C37:C40"/>
    <mergeCell ref="C12:C15"/>
    <mergeCell ref="B6:B7"/>
    <mergeCell ref="C6:C7"/>
    <mergeCell ref="D6:D7"/>
    <mergeCell ref="B8:B11"/>
    <mergeCell ref="C8:C11"/>
    <mergeCell ref="B149:B164"/>
    <mergeCell ref="C149:C152"/>
    <mergeCell ref="C153:C156"/>
    <mergeCell ref="C157:C160"/>
    <mergeCell ref="C161:C164"/>
    <mergeCell ref="K132:K133"/>
    <mergeCell ref="L132:L133"/>
    <mergeCell ref="F132:F133"/>
    <mergeCell ref="B125:B128"/>
    <mergeCell ref="C125:C128"/>
    <mergeCell ref="C129:C133"/>
    <mergeCell ref="E132:E133"/>
    <mergeCell ref="H137:H138"/>
    <mergeCell ref="I137:I138"/>
    <mergeCell ref="J137:J138"/>
    <mergeCell ref="G132:G133"/>
    <mergeCell ref="H132:H133"/>
    <mergeCell ref="I132:I133"/>
    <mergeCell ref="J132:J133"/>
    <mergeCell ref="C105:C108"/>
    <mergeCell ref="B109:B124"/>
    <mergeCell ref="C109:C112"/>
    <mergeCell ref="C113:C116"/>
    <mergeCell ref="C117:C120"/>
    <mergeCell ref="C121:C124"/>
    <mergeCell ref="B69:B108"/>
    <mergeCell ref="C69:C72"/>
    <mergeCell ref="C73:C76"/>
    <mergeCell ref="C77:C80"/>
    <mergeCell ref="C81:C84"/>
    <mergeCell ref="C85:C88"/>
    <mergeCell ref="C89:C92"/>
    <mergeCell ref="C93:C96"/>
    <mergeCell ref="C97:C100"/>
    <mergeCell ref="C101:C104"/>
    <mergeCell ref="C65:C68"/>
    <mergeCell ref="C16:C19"/>
    <mergeCell ref="C20:C23"/>
    <mergeCell ref="C24:C27"/>
    <mergeCell ref="C28:C31"/>
    <mergeCell ref="C32:C35"/>
    <mergeCell ref="C41:C44"/>
    <mergeCell ref="C45:C48"/>
    <mergeCell ref="C49:C52"/>
    <mergeCell ref="C53:C56"/>
    <mergeCell ref="C57:C60"/>
    <mergeCell ref="C61:C64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приложение 3</vt:lpstr>
      <vt:lpstr>'приложение 3'!_Hlk15379152</vt:lpstr>
      <vt:lpstr>'приложение 3'!_Hlk498349570</vt:lpstr>
      <vt:lpstr>'приложение 2'!_Hlk68533228</vt:lpstr>
      <vt:lpstr>'приложение 3'!_Hlk68533307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2023-03-10T09:04:07Z</cp:lastPrinted>
  <dcterms:created xsi:type="dcterms:W3CDTF">2022-05-26T08:38:33Z</dcterms:created>
  <dcterms:modified xsi:type="dcterms:W3CDTF">2023-03-10T09:07:54Z</dcterms:modified>
</cp:coreProperties>
</file>