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170" yWindow="1170" windowWidth="21240" windowHeight="13740"/>
  </bookViews>
  <sheets>
    <sheet name="приложение 2" sheetId="1" r:id="rId1"/>
    <sheet name="приложение 3" sheetId="2" r:id="rId2"/>
  </sheets>
  <definedNames>
    <definedName name="_Hlk15379152" localSheetId="1">'приложение 3'!$B$73</definedName>
    <definedName name="_Hlk498349570" localSheetId="1">'приложение 3'!$C$101</definedName>
    <definedName name="_Hlk68533228" localSheetId="0">'приложение 2'!$B$4</definedName>
    <definedName name="_Hlk68533307" localSheetId="1">'приложение 3'!$B$4</definedName>
  </definedNames>
  <calcPr calcId="18102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9" i="2"/>
  <c r="O16"/>
  <c r="N16"/>
  <c r="M19"/>
  <c r="M16" s="1"/>
  <c r="P35"/>
  <c r="P34"/>
  <c r="P33"/>
  <c r="P32"/>
  <c r="K16" i="1"/>
  <c r="O11"/>
  <c r="O15"/>
  <c r="P16" i="2" l="1"/>
  <c r="M156"/>
  <c r="M153" s="1"/>
  <c r="M155"/>
  <c r="M154"/>
  <c r="O133"/>
  <c r="N133"/>
  <c r="M133"/>
  <c r="M143"/>
  <c r="M14"/>
  <c r="P150"/>
  <c r="P149"/>
  <c r="P148"/>
  <c r="P146"/>
  <c r="P145"/>
  <c r="P144"/>
  <c r="O147"/>
  <c r="O143" s="1"/>
  <c r="N147"/>
  <c r="N143" s="1"/>
  <c r="M147"/>
  <c r="L147"/>
  <c r="L143" s="1"/>
  <c r="K147"/>
  <c r="J147"/>
  <c r="J143" s="1"/>
  <c r="I147"/>
  <c r="I143" s="1"/>
  <c r="H147"/>
  <c r="H143" s="1"/>
  <c r="G147"/>
  <c r="F147"/>
  <c r="F143" s="1"/>
  <c r="E147"/>
  <c r="E143" s="1"/>
  <c r="K143"/>
  <c r="G143"/>
  <c r="E138"/>
  <c r="L55" i="1"/>
  <c r="L44"/>
  <c r="O44" s="1"/>
  <c r="P147" i="2" l="1"/>
  <c r="P143"/>
  <c r="L154"/>
  <c r="M165" l="1"/>
  <c r="P172" l="1"/>
  <c r="P171"/>
  <c r="P168"/>
  <c r="P167"/>
  <c r="P164"/>
  <c r="P163"/>
  <c r="P142"/>
  <c r="P141"/>
  <c r="P140"/>
  <c r="P139"/>
  <c r="P137"/>
  <c r="P136"/>
  <c r="P135"/>
  <c r="P134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3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1"/>
  <c r="P70"/>
  <c r="P68"/>
  <c r="P67"/>
  <c r="P66"/>
  <c r="P65"/>
  <c r="P64"/>
  <c r="P63"/>
  <c r="P62"/>
  <c r="P60"/>
  <c r="P59"/>
  <c r="P58"/>
  <c r="P56"/>
  <c r="P55"/>
  <c r="P54"/>
  <c r="P52"/>
  <c r="P51"/>
  <c r="P50"/>
  <c r="P48"/>
  <c r="P47"/>
  <c r="P46"/>
  <c r="P38"/>
  <c r="P37"/>
  <c r="P36"/>
  <c r="P31"/>
  <c r="P30"/>
  <c r="P29"/>
  <c r="P28"/>
  <c r="P27"/>
  <c r="P26"/>
  <c r="P25"/>
  <c r="P24"/>
  <c r="P23"/>
  <c r="P22"/>
  <c r="P21"/>
  <c r="P20"/>
  <c r="O66" i="1"/>
  <c r="O65"/>
  <c r="O58"/>
  <c r="O57"/>
  <c r="O56"/>
  <c r="O55"/>
  <c r="O54"/>
  <c r="O53"/>
  <c r="O52"/>
  <c r="O51"/>
  <c r="O50"/>
  <c r="O49"/>
  <c r="O48"/>
  <c r="O47"/>
  <c r="O45"/>
  <c r="O42"/>
  <c r="O41"/>
  <c r="O40"/>
  <c r="O39"/>
  <c r="O38"/>
  <c r="O37"/>
  <c r="O36"/>
  <c r="O35"/>
  <c r="O34"/>
  <c r="O33"/>
  <c r="O32"/>
  <c r="O31"/>
  <c r="O30"/>
  <c r="O29"/>
  <c r="O27"/>
  <c r="O26"/>
  <c r="O25"/>
  <c r="O24"/>
  <c r="O23"/>
  <c r="O22"/>
  <c r="O21"/>
  <c r="O20"/>
  <c r="O19"/>
  <c r="O18"/>
  <c r="O17"/>
  <c r="O14"/>
  <c r="O13"/>
  <c r="O12"/>
  <c r="J72" i="2" l="1"/>
  <c r="M16" i="1"/>
  <c r="M59" s="1"/>
  <c r="M68" s="1"/>
  <c r="L16"/>
  <c r="L59" s="1"/>
  <c r="L68" s="1"/>
  <c r="J16"/>
  <c r="J59" s="1"/>
  <c r="J68" s="1"/>
  <c r="I16"/>
  <c r="I59" s="1"/>
  <c r="I68" s="1"/>
  <c r="H16"/>
  <c r="H59" s="1"/>
  <c r="H68" s="1"/>
  <c r="G16"/>
  <c r="G59" s="1"/>
  <c r="G68" s="1"/>
  <c r="F16"/>
  <c r="F59" s="1"/>
  <c r="F68" s="1"/>
  <c r="E16"/>
  <c r="E59" s="1"/>
  <c r="E68" s="1"/>
  <c r="D16"/>
  <c r="N156" i="2"/>
  <c r="L156"/>
  <c r="K156"/>
  <c r="J156"/>
  <c r="I156"/>
  <c r="I153" s="1"/>
  <c r="H156"/>
  <c r="G156"/>
  <c r="F156"/>
  <c r="E156"/>
  <c r="N155"/>
  <c r="L155"/>
  <c r="K155"/>
  <c r="J155"/>
  <c r="I155"/>
  <c r="H155"/>
  <c r="G155"/>
  <c r="F155"/>
  <c r="E155"/>
  <c r="N154"/>
  <c r="K154"/>
  <c r="J154"/>
  <c r="J153" s="1"/>
  <c r="I154"/>
  <c r="H154"/>
  <c r="G154"/>
  <c r="F154"/>
  <c r="E154"/>
  <c r="N72"/>
  <c r="M72"/>
  <c r="L72"/>
  <c r="L69" s="1"/>
  <c r="K72"/>
  <c r="K69" s="1"/>
  <c r="I72"/>
  <c r="H72"/>
  <c r="H69" s="1"/>
  <c r="G72"/>
  <c r="G69" s="1"/>
  <c r="F72"/>
  <c r="F69" s="1"/>
  <c r="E72"/>
  <c r="N69"/>
  <c r="M69"/>
  <c r="I69"/>
  <c r="N61"/>
  <c r="M61"/>
  <c r="L61"/>
  <c r="K61"/>
  <c r="J61"/>
  <c r="I61"/>
  <c r="H61"/>
  <c r="G61"/>
  <c r="F61"/>
  <c r="E61"/>
  <c r="N57"/>
  <c r="M57"/>
  <c r="L57"/>
  <c r="K57"/>
  <c r="J57"/>
  <c r="I57"/>
  <c r="H57"/>
  <c r="G57"/>
  <c r="F57"/>
  <c r="E57"/>
  <c r="N53"/>
  <c r="M53"/>
  <c r="L53"/>
  <c r="K53"/>
  <c r="J53"/>
  <c r="I53"/>
  <c r="H53"/>
  <c r="G53"/>
  <c r="F53"/>
  <c r="E53"/>
  <c r="N49"/>
  <c r="M49"/>
  <c r="L49"/>
  <c r="K49"/>
  <c r="J49"/>
  <c r="I49"/>
  <c r="H49"/>
  <c r="G49"/>
  <c r="F49"/>
  <c r="E49"/>
  <c r="N45"/>
  <c r="M45"/>
  <c r="L45"/>
  <c r="K45"/>
  <c r="J45"/>
  <c r="I45"/>
  <c r="H45"/>
  <c r="G45"/>
  <c r="F45"/>
  <c r="E45"/>
  <c r="N44"/>
  <c r="M44"/>
  <c r="L44"/>
  <c r="K44"/>
  <c r="J44"/>
  <c r="I44"/>
  <c r="H44"/>
  <c r="G44"/>
  <c r="F44"/>
  <c r="E44"/>
  <c r="N43"/>
  <c r="M43"/>
  <c r="L43"/>
  <c r="K43"/>
  <c r="J43"/>
  <c r="I43"/>
  <c r="H43"/>
  <c r="G43"/>
  <c r="F43"/>
  <c r="E43"/>
  <c r="N42"/>
  <c r="N41" s="1"/>
  <c r="M42"/>
  <c r="L42"/>
  <c r="K42"/>
  <c r="J42"/>
  <c r="I42"/>
  <c r="H42"/>
  <c r="G42"/>
  <c r="F42"/>
  <c r="E42"/>
  <c r="N19"/>
  <c r="L19"/>
  <c r="K19"/>
  <c r="J19"/>
  <c r="I19"/>
  <c r="H19"/>
  <c r="G19"/>
  <c r="F19"/>
  <c r="E19"/>
  <c r="N18"/>
  <c r="M18"/>
  <c r="L18"/>
  <c r="K18"/>
  <c r="J18"/>
  <c r="I18"/>
  <c r="H18"/>
  <c r="G18"/>
  <c r="F18"/>
  <c r="E18"/>
  <c r="N17"/>
  <c r="M17"/>
  <c r="L17"/>
  <c r="K17"/>
  <c r="J17"/>
  <c r="I17"/>
  <c r="I13" s="1"/>
  <c r="I9" s="1"/>
  <c r="H17"/>
  <c r="G17"/>
  <c r="F17"/>
  <c r="E17"/>
  <c r="N104"/>
  <c r="N101" s="1"/>
  <c r="M104"/>
  <c r="M101" s="1"/>
  <c r="L104"/>
  <c r="K104"/>
  <c r="K101" s="1"/>
  <c r="J104"/>
  <c r="J101" s="1"/>
  <c r="I104"/>
  <c r="I101" s="1"/>
  <c r="H104"/>
  <c r="H101" s="1"/>
  <c r="G104"/>
  <c r="G101" s="1"/>
  <c r="F104"/>
  <c r="F101" s="1"/>
  <c r="E104"/>
  <c r="E102"/>
  <c r="P102" s="1"/>
  <c r="L133"/>
  <c r="K133"/>
  <c r="J133"/>
  <c r="I133"/>
  <c r="H133"/>
  <c r="G133"/>
  <c r="F133"/>
  <c r="E133"/>
  <c r="N138"/>
  <c r="M138"/>
  <c r="L138"/>
  <c r="K138"/>
  <c r="J138"/>
  <c r="I138"/>
  <c r="H138"/>
  <c r="G138"/>
  <c r="F138"/>
  <c r="N157"/>
  <c r="M157"/>
  <c r="L157"/>
  <c r="K157"/>
  <c r="J157"/>
  <c r="I157"/>
  <c r="H157"/>
  <c r="G157"/>
  <c r="F157"/>
  <c r="E157"/>
  <c r="N161"/>
  <c r="M161"/>
  <c r="L161"/>
  <c r="K161"/>
  <c r="J161"/>
  <c r="I161"/>
  <c r="H161"/>
  <c r="G161"/>
  <c r="F161"/>
  <c r="E161"/>
  <c r="N165"/>
  <c r="L165"/>
  <c r="K165"/>
  <c r="J165"/>
  <c r="I165"/>
  <c r="H165"/>
  <c r="G165"/>
  <c r="F165"/>
  <c r="E165"/>
  <c r="N169"/>
  <c r="M169"/>
  <c r="L169"/>
  <c r="K169"/>
  <c r="J169"/>
  <c r="I169"/>
  <c r="H169"/>
  <c r="G169"/>
  <c r="F169"/>
  <c r="E169"/>
  <c r="P40"/>
  <c r="O67" i="1"/>
  <c r="O61"/>
  <c r="O60"/>
  <c r="O46"/>
  <c r="O28"/>
  <c r="K59" l="1"/>
  <c r="K68" s="1"/>
  <c r="N13" i="2"/>
  <c r="N9" s="1"/>
  <c r="H14"/>
  <c r="H10" s="1"/>
  <c r="F41"/>
  <c r="J41"/>
  <c r="I14"/>
  <c r="I10" s="1"/>
  <c r="N14"/>
  <c r="N10" s="1"/>
  <c r="M10"/>
  <c r="G14"/>
  <c r="G10" s="1"/>
  <c r="F14"/>
  <c r="F10" s="1"/>
  <c r="P61"/>
  <c r="I41"/>
  <c r="M41"/>
  <c r="J13"/>
  <c r="J9" s="1"/>
  <c r="P170"/>
  <c r="F13"/>
  <c r="F9" s="1"/>
  <c r="L16"/>
  <c r="F15"/>
  <c r="F11" s="1"/>
  <c r="N153"/>
  <c r="P162"/>
  <c r="P17"/>
  <c r="P19"/>
  <c r="N15"/>
  <c r="N11" s="1"/>
  <c r="F153"/>
  <c r="P166"/>
  <c r="P133"/>
  <c r="P159"/>
  <c r="P160"/>
  <c r="E101"/>
  <c r="P165"/>
  <c r="J14"/>
  <c r="J10" s="1"/>
  <c r="P42"/>
  <c r="P44"/>
  <c r="P49"/>
  <c r="P57"/>
  <c r="E13"/>
  <c r="E9" s="1"/>
  <c r="E153"/>
  <c r="P161"/>
  <c r="P138"/>
  <c r="P18"/>
  <c r="P156"/>
  <c r="H13"/>
  <c r="H9" s="1"/>
  <c r="P169"/>
  <c r="I16"/>
  <c r="H16"/>
  <c r="G13"/>
  <c r="G9" s="1"/>
  <c r="K13"/>
  <c r="K9" s="1"/>
  <c r="P43"/>
  <c r="P45"/>
  <c r="P53"/>
  <c r="P72"/>
  <c r="I15"/>
  <c r="I11" s="1"/>
  <c r="I8" s="1"/>
  <c r="J15"/>
  <c r="J11" s="1"/>
  <c r="M15"/>
  <c r="M13"/>
  <c r="M9" s="1"/>
  <c r="P157"/>
  <c r="P154"/>
  <c r="L13"/>
  <c r="L14"/>
  <c r="P155"/>
  <c r="O16" i="1"/>
  <c r="L101" i="2"/>
  <c r="P104"/>
  <c r="D59" i="1"/>
  <c r="J69" i="2"/>
  <c r="G153"/>
  <c r="K153"/>
  <c r="H15"/>
  <c r="H11" s="1"/>
  <c r="L15"/>
  <c r="K14"/>
  <c r="K10" s="1"/>
  <c r="L153"/>
  <c r="E14"/>
  <c r="H153"/>
  <c r="G15"/>
  <c r="G11" s="1"/>
  <c r="K15"/>
  <c r="K11" s="1"/>
  <c r="E15"/>
  <c r="E11" s="1"/>
  <c r="E69"/>
  <c r="P69" s="1"/>
  <c r="N12"/>
  <c r="N8"/>
  <c r="H41"/>
  <c r="L41"/>
  <c r="G41"/>
  <c r="K41"/>
  <c r="E41"/>
  <c r="F16"/>
  <c r="J16"/>
  <c r="G16"/>
  <c r="K16"/>
  <c r="E16"/>
  <c r="I12" l="1"/>
  <c r="P158"/>
  <c r="F12"/>
  <c r="K8"/>
  <c r="F8"/>
  <c r="P101"/>
  <c r="H8"/>
  <c r="J8"/>
  <c r="P41"/>
  <c r="J12"/>
  <c r="P153"/>
  <c r="H12"/>
  <c r="M11"/>
  <c r="M8" s="1"/>
  <c r="P15"/>
  <c r="M12"/>
  <c r="L9"/>
  <c r="P9" s="1"/>
  <c r="P13"/>
  <c r="L10"/>
  <c r="P14"/>
  <c r="L11"/>
  <c r="D68" i="1"/>
  <c r="O68" s="1"/>
  <c r="O59"/>
  <c r="L12" i="2"/>
  <c r="G8"/>
  <c r="G12"/>
  <c r="E12"/>
  <c r="E10"/>
  <c r="E8" s="1"/>
  <c r="K12"/>
  <c r="P10" l="1"/>
  <c r="P12"/>
  <c r="L8"/>
  <c r="P8" s="1"/>
  <c r="P11"/>
</calcChain>
</file>

<file path=xl/sharedStrings.xml><?xml version="1.0" encoding="utf-8"?>
<sst xmlns="http://schemas.openxmlformats.org/spreadsheetml/2006/main" count="371" uniqueCount="171">
  <si>
    <t xml:space="preserve">Приложение №3  </t>
  </si>
  <si>
    <t>Ресурсное обеспечение и прогнозная (справочная )оценка расходов федерального бюджета, областного бюджета, бюджета Советского района Курской области, внебюджетных источников на реализацию целей муниципальной программы Советского района Курской области «Охрана окружающей среды в Советском районе Курской области»</t>
  </si>
  <si>
    <t>Статус</t>
  </si>
  <si>
    <t>Наименование муниципальной программы, подпрограммы муниципальной программы, основного мероприятия</t>
  </si>
  <si>
    <t>Источники ресурсного обеспечения</t>
  </si>
  <si>
    <t>Оценка расходов, тыс. руб.</t>
  </si>
  <si>
    <t>Муниципальная программа Советского района Курской области</t>
  </si>
  <si>
    <t>«Охрана окружающей среды в советском районе Курской области»</t>
  </si>
  <si>
    <t>Всего</t>
  </si>
  <si>
    <t>Федеральный бюджет</t>
  </si>
  <si>
    <t>Областной бюджет</t>
  </si>
  <si>
    <t>Бюджет Советского района</t>
  </si>
  <si>
    <t>Подпрограмма 1</t>
  </si>
  <si>
    <t xml:space="preserve">«Экология и чистая вода Советского района Курской области» </t>
  </si>
  <si>
    <t xml:space="preserve">Основное мероприятие 1 «Создание ЭВУ в муниципальных образованиях Советского района Курской области, в т.ч. изготовление ПСД» </t>
  </si>
  <si>
    <t>1.1.Создание электромеханической водозаборной установки в д.Екатериновка Советского района</t>
  </si>
  <si>
    <t>1.2. Создание электромеханической водозаборной установки в с.Нижняя Грайворонка Советского района</t>
  </si>
  <si>
    <t>1.3. Создание электромеханической водозаборной установки в п.Садовый Советского района</t>
  </si>
  <si>
    <t>Основное мероприятие 2 «Изготовление ПСД, текущий ремонт водозаборных скважин в муниципальных образованиях района»</t>
  </si>
  <si>
    <t>Основное мероприятие 3 «Ремонт водонапорных башен и водопроводной сети в муниципальных образованиях Советского района Курской области»</t>
  </si>
  <si>
    <t>3.1.Текущий ремонт водозаборной скважины и водопроводных сетей  в с.Липовчик Волжанского сельсовета Советского района</t>
  </si>
  <si>
    <t xml:space="preserve">3.2.Текущий ремонт водонапорной башни в д.Арцыбашевка Краснодолинского сельсовета Советского района </t>
  </si>
  <si>
    <t>3.3. Текущий ремонт водонапорной башни в д.Ефросимовка Верхнерагозецкого сельсовета Советского района</t>
  </si>
  <si>
    <t>3.4. Текущий ремонт водонапорной башни в д.1-е Михайлоанненские Выселки Михайлоанненского сельсовета Советского района</t>
  </si>
  <si>
    <t>3.5. Текущий ремонт водонапорной башни в д.Грязноивановка Александровского сельсовета Советского района</t>
  </si>
  <si>
    <t>Основное мероприятие 4 «Обустройство родников»</t>
  </si>
  <si>
    <t>Основное мероприятие 5 «Разработка проектов зон санитарной охраны объектов водоснабжения в муниципальных образованиях Советского района Курской области»</t>
  </si>
  <si>
    <t>5.1. Разработка проектов зон санитарной охраны объектов водоснабжения в Александровском сельсовете</t>
  </si>
  <si>
    <t>5.2. Разработка проектов зон санитарной охраны объектов водоснабжения в Верхнерагозецком сельсовете</t>
  </si>
  <si>
    <t>5.3. Разработка проектов зон санитарной охраны объектов водоснабжения в Волжанском сельсовете</t>
  </si>
  <si>
    <t>5.4. Разработка проектов зон санитарной охраны объектов водоснабжения в Краснодолинском сельсовете</t>
  </si>
  <si>
    <t>5.5. Разработка проектов зон санитарной охраны объектов водоснабжения в Мансуровском сельсовете</t>
  </si>
  <si>
    <t>5.6. Разработка проектов зон санитарной охраны объектов водоснабжения в Советском сельсовете</t>
  </si>
  <si>
    <t>5.7. Разработка проектов зон санитарной охраны объектов водоснабжения в Михайлоанненском сельсовете</t>
  </si>
  <si>
    <t>6.0. Подготовка и изготовление ПСД на реконструкцию (модернизацию) объектов водоснабжения в муниципальных образованиях района</t>
  </si>
  <si>
    <r>
      <t>6.1.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Михайлоанненском сельсовете</t>
    </r>
  </si>
  <si>
    <r>
      <t>6.2.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Волжанском сельсовете</t>
    </r>
  </si>
  <si>
    <r>
      <t>6.3.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Александровском сельсовете</t>
    </r>
  </si>
  <si>
    <r>
      <t>6.4.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Мансуровском сельсовете</t>
    </r>
  </si>
  <si>
    <r>
      <t>6.5.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Краснодолинском сельсовете</t>
    </r>
  </si>
  <si>
    <r>
      <t>6.6.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Верхнерагозецком сельсовете</t>
    </r>
  </si>
  <si>
    <r>
      <t>6.7.</t>
    </r>
    <r>
      <rPr>
        <sz val="8"/>
        <color theme="1"/>
        <rFont val="Times New Roman"/>
        <family val="1"/>
        <charset val="204"/>
      </rPr>
      <t xml:space="preserve"> </t>
    </r>
    <r>
      <rPr>
        <i/>
        <sz val="8"/>
        <color theme="1"/>
        <rFont val="Times New Roman"/>
        <family val="1"/>
        <charset val="204"/>
      </rPr>
      <t>Изготовление ПСД на реконструкцию (модернизацию) объектов водоснабжения в Ленинком сельсовете</t>
    </r>
  </si>
  <si>
    <t>7.0.Реконструкция (модернизация) объектов водоснабжения в муниципальных образованиях Советского района Курской области</t>
  </si>
  <si>
    <t xml:space="preserve">Бюджет Советского </t>
  </si>
  <si>
    <t>района</t>
  </si>
  <si>
    <t>7.1.Водоснабжение пос. Соколовка Краснодолинский сельсовет Советского района Курской области. Реконструкция, в т.ч. строит. контроль</t>
  </si>
  <si>
    <t>F5 Региональный проект «Чистая вода»</t>
  </si>
  <si>
    <r>
      <t xml:space="preserve">F5.1. </t>
    </r>
    <r>
      <rPr>
        <i/>
        <sz val="8"/>
        <color theme="1"/>
        <rFont val="Times New Roman"/>
        <family val="1"/>
        <charset val="204"/>
      </rPr>
      <t>Реконструкция системы водоснабжения п. Садовый Михайлоанненского сельсовета Советского района Курской области ( строительный контроль)</t>
    </r>
  </si>
  <si>
    <r>
      <t xml:space="preserve">F5.2. </t>
    </r>
    <r>
      <rPr>
        <i/>
        <sz val="8"/>
        <color theme="1"/>
        <rFont val="Times New Roman"/>
        <family val="1"/>
        <charset val="204"/>
      </rPr>
      <t>Водоснабжение с.Крестище Советского района Курской области. Реконструкция (в т.ч. строительный контроль)</t>
    </r>
  </si>
  <si>
    <r>
      <t xml:space="preserve">F5.3. </t>
    </r>
    <r>
      <rPr>
        <i/>
        <sz val="8"/>
        <color theme="1"/>
        <rFont val="Times New Roman"/>
        <family val="1"/>
        <charset val="204"/>
      </rPr>
      <t>Водозаборный узел д. Грязноивановка Александровского сельсовета Советского района Курской области, строительный контроль</t>
    </r>
  </si>
  <si>
    <t>Подпрограмма 2</t>
  </si>
  <si>
    <t xml:space="preserve">«Экология и природные ресурсы Советского района Курской области» </t>
  </si>
  <si>
    <t>Основное мероприятие 1 «Мероприятия по обследованию и ликвидации объекта накопленного вреда окружающей среде, в т.ч. изготовление ПСД»</t>
  </si>
  <si>
    <t>Приложение №2</t>
  </si>
  <si>
    <t>ПЕРЕЧЕНЬ</t>
  </si>
  <si>
    <t>основных мероприятий муниципальной программы «Охрана окружающей среды в Советском районе  Курской области» и их финансирование</t>
  </si>
  <si>
    <t xml:space="preserve">№ </t>
  </si>
  <si>
    <t>п/п</t>
  </si>
  <si>
    <t>Наименование мероприятия</t>
  </si>
  <si>
    <t>Единицы измерения</t>
  </si>
  <si>
    <t xml:space="preserve">всего </t>
  </si>
  <si>
    <t>Подпрограмма 1 « Экология и чистая вода Советского района Курской области»</t>
  </si>
  <si>
    <t>Мероприятие 1</t>
  </si>
  <si>
    <t>Создание ЭВУ в муниципальных образованиях Советского района Курской области, в т.ч. изготовление ПСД</t>
  </si>
  <si>
    <t>Тыс. руб.</t>
  </si>
  <si>
    <t>Создание ЭВУ в д.Екатериновка Советского сельсовета</t>
  </si>
  <si>
    <t>Создание ЭВУ в с.Нижняя Грайворонка Советского сельсовета</t>
  </si>
  <si>
    <t>Создание ЭВУ в п.Садовый Михайлоанненского сельсовета</t>
  </si>
  <si>
    <t>Мероприятие 2</t>
  </si>
  <si>
    <t>Изготовление ПСД, текущий ремонт водозаборных скважин в муниципальных образованиях района</t>
  </si>
  <si>
    <t>Изготовление ПСД, текущий ремонт водозаборных скважин в Александровском сельсовете</t>
  </si>
  <si>
    <t>Изготовление ПСД, текущий ремонт водозаборных скважин в Верхнерагозецком сельсовете</t>
  </si>
  <si>
    <t>Изготовление ПСД, текущий ремонт водозаборных скважин в Волжанском сельсовете</t>
  </si>
  <si>
    <t>Изготовление ПСД, текущий ремонт водозаборных скважин в Краснодолинском сельсовете</t>
  </si>
  <si>
    <t>Изготовление ПСД, текущий ремонт водозаборных скважин в Ледовском сельсовете</t>
  </si>
  <si>
    <t>Изготовление ПСД, текущий ремонт водозаборных скважин в Ленинском сельсовете</t>
  </si>
  <si>
    <t>Изготовление ПСД, текущий ремонт водозаборных скважин в Мансуровском сельсовете</t>
  </si>
  <si>
    <t>Изготовление ПСД, текущий ремонт водозаборных скважин в Михайлоанненском сельсовете</t>
  </si>
  <si>
    <t>Изготовление ПСД, текущий ремонт водозаборных скважин в Нижнеграйворонском сельсовете</t>
  </si>
  <si>
    <t>Изготовление ПСД, текущий ремонт водозаборных скважин в Советском сельсовете</t>
  </si>
  <si>
    <t>Мероприятие 3</t>
  </si>
  <si>
    <t>Ремонт водонапорных башен и водопроводной сети в муниципальных образованиях Советского района</t>
  </si>
  <si>
    <t>Текущий ремонт водозаборной скважины и водопроводных сетей  в с.Липовчик Волжанского сельсовета Советского района</t>
  </si>
  <si>
    <t>Текущий ремонт водонапорной башни в д.Арцыбашевка Краснодолинского сельсовета</t>
  </si>
  <si>
    <t>Текущий ремонт водонапорной башни в д.Ефросимовка Верхнерагозецкого сельсовета</t>
  </si>
  <si>
    <t>тыс. руб.</t>
  </si>
  <si>
    <t>Текущий ремонт водонапорной башни в д.1-е Михайлоанненские Выселки Михайлоанненского сельсовета</t>
  </si>
  <si>
    <t>Текущий ремонт водонапорной башни в д.Грязноивановка Александровского сельсовета</t>
  </si>
  <si>
    <t>Мероприятие 4</t>
  </si>
  <si>
    <t>Обустройство родников</t>
  </si>
  <si>
    <t>Мероприятие 5</t>
  </si>
  <si>
    <t>Разработка проектов зон санитарной охраны объектов водоснабжения в муниципальных образованиях Советского района Курской области</t>
  </si>
  <si>
    <t>Разработка проектов зон санитарной охраны объектов водоснабжения в Александровском сельсовете</t>
  </si>
  <si>
    <t>Разработка проектов зон санитарной охраны объектов водоснабжения в Верхнерагозецком сельсовете</t>
  </si>
  <si>
    <t>Разработка проектов зон санитарной охраны объектов водоснабжения в Волжанском сельсовете</t>
  </si>
  <si>
    <t>Разработка проектов зон санитарной охраны объектов водоснабжения в Мансуровском сельсовете</t>
  </si>
  <si>
    <t>Разработка проектов зон санитарной охраны объектов водоснабжения в Краснодолинском сельсовете</t>
  </si>
  <si>
    <t>Разработка проектов зон санитарной охраны объектов водоснабжения в Советском сельсовете</t>
  </si>
  <si>
    <t>Разработка проектов зон санитарной охраны объектов водоснабжения в Михайлоанненском сельсовете</t>
  </si>
  <si>
    <t>99.761</t>
  </si>
  <si>
    <t>Мероприятие 6</t>
  </si>
  <si>
    <t xml:space="preserve">Подготовка и изготовление ПСД на реконструкцию (модернизацию) объектов водоснабжения в муниципальных образованиях района </t>
  </si>
  <si>
    <t>Подготовка и изготовление ПСД на реконструкцию (модернизацию) объектов водоснабжения в Михайлоанненском сельсовете</t>
  </si>
  <si>
    <t>Подготовка и изготовление ПСД на реконструкцию (модернизацию) объектов водоснабжения в Волжанском сельсовете</t>
  </si>
  <si>
    <t>Подготовка и изготовление ПСД на реконструкцию (модернизацию) объектов водоснабжения в Александровском сельсовете</t>
  </si>
  <si>
    <t>Подготовка и изготовление ПСД на реконструкцию (модернизацию) объектов водоснабжения в Мансуровском сельсовете</t>
  </si>
  <si>
    <t>Подготовка и изготовление ПСД на реконструкцию (модернизацию) объектов водоснабжения в Краснодолинском  сельсовете</t>
  </si>
  <si>
    <t>Подготовка и изготовление ПСД на реконструкцию (модернизацию) объектов водоснабжения в Верхнерагозецком  сельсовете</t>
  </si>
  <si>
    <t>Подготовка и изготовление ПСД на реконструкцию (модернизацию) объектов водоснабжения в Ленинском  сельсовете</t>
  </si>
  <si>
    <t>мероприятие 7</t>
  </si>
  <si>
    <t>Реконструкция (модернизация) объектов водоснабжения в муниципальных образованиях Советского района Курской области</t>
  </si>
  <si>
    <t>Водоснабжение пос. Соколовка Краснодолинский сельсовет Советского района Курской области. Реконструкция , в т.ч. строительный контроль</t>
  </si>
  <si>
    <t>тыс. руб</t>
  </si>
  <si>
    <t xml:space="preserve">мероприятие F5 </t>
  </si>
  <si>
    <t>Региональный проект «Чистая вода»</t>
  </si>
  <si>
    <t>тыс.руб.</t>
  </si>
  <si>
    <t>F5.1</t>
  </si>
  <si>
    <t>Реконструкция системы водоснабжения п. Садовый Михайлоанненского сельсовета Советского района Курской области, строительный контроль</t>
  </si>
  <si>
    <t>F5.2</t>
  </si>
  <si>
    <t>Водоснабжение с.Крестище Советского района Курской области, строительный контроль</t>
  </si>
  <si>
    <t>F5.3</t>
  </si>
  <si>
    <t>Водозаборный узел д. Грязноивановка Александровского сельсовета Советского района Курской области, строительный контроль</t>
  </si>
  <si>
    <t xml:space="preserve">Итого по подпрограмме 1 </t>
  </si>
  <si>
    <t>Подпрограмма 2 « Экология и природные ресурсы Советского района Курской области»</t>
  </si>
  <si>
    <t>мероприятие 1</t>
  </si>
  <si>
    <t>Мероприятия по обследованию территории и ликвидации объекта накопленного вреда окружающей среде, в т.ч. разработка ПСД</t>
  </si>
  <si>
    <t>Итого по подпрограмме 2</t>
  </si>
  <si>
    <t>ВСЕГО ПО МУНИЦИПАЛЬНОЙ ПРОГРАММЕ</t>
  </si>
  <si>
    <t xml:space="preserve"> </t>
  </si>
  <si>
    <t>1.2</t>
  </si>
  <si>
    <t>1.1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</si>
  <si>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</si>
  <si>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</si>
  <si>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</si>
  <si>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</si>
  <si>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</si>
  <si>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</si>
  <si>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</si>
  <si>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</si>
  <si>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</si>
  <si>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</si>
  <si>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</si>
  <si>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</si>
  <si>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</si>
  <si>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</si>
  <si>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</si>
  <si>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</si>
  <si>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</si>
  <si>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</si>
  <si>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</si>
  <si>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</si>
  <si>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</si>
  <si>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</si>
  <si>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</si>
  <si>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</si>
  <si>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</si>
  <si>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</si>
  <si>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</si>
  <si>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</si>
  <si>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</si>
  <si>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</si>
  <si>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</si>
  <si>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итого</t>
  </si>
  <si>
    <t>ИТОГО ПО ПОДПРОГРАММЕ 1</t>
  </si>
  <si>
    <t>А</t>
  </si>
  <si>
    <t>7.2 Александровский сельсовет</t>
  </si>
  <si>
    <t>7.3 Михайлоанненский сельсовет</t>
  </si>
  <si>
    <t>1.4</t>
  </si>
  <si>
    <t>Создание ЭВУ в с.Крестище Мансуровского сельсовета</t>
  </si>
  <si>
    <t>0</t>
  </si>
  <si>
    <t>1.4. Создание электромеханической водозаборной установки в с.Крестище Советского района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</si>
</sst>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49" fontId="4" fillId="0" borderId="3" xfId="0" applyNumberFormat="1" applyFont="1" applyBorder="1" applyAlignment="1">
      <alignment vertical="center" wrapText="1"/>
    </xf>
    <xf numFmtId="49" fontId="4" fillId="0" borderId="6" xfId="0" applyNumberFormat="1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9" xfId="0" applyFont="1" applyBorder="1"/>
    <xf numFmtId="0" fontId="1" fillId="0" borderId="17" xfId="0" applyFont="1" applyBorder="1"/>
    <xf numFmtId="0" fontId="1" fillId="2" borderId="6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17" xfId="0" applyFont="1" applyFill="1" applyBorder="1"/>
    <xf numFmtId="0" fontId="3" fillId="2" borderId="6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" fillId="2" borderId="18" xfId="0" applyFont="1" applyFill="1" applyBorder="1"/>
    <xf numFmtId="0" fontId="1" fillId="0" borderId="20" xfId="0" applyFont="1" applyBorder="1"/>
    <xf numFmtId="0" fontId="2" fillId="0" borderId="16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9" xfId="0" applyFont="1" applyBorder="1" applyAlignment="1">
      <alignment vertical="center" wrapText="1"/>
    </xf>
    <xf numFmtId="0" fontId="2" fillId="0" borderId="30" xfId="0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2" fillId="0" borderId="40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9" xfId="0" applyFont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3" xfId="0" applyBorder="1" applyAlignment="1">
      <alignment vertical="top" wrapText="1"/>
    </xf>
    <xf numFmtId="0" fontId="1" fillId="0" borderId="36" xfId="0" applyFont="1" applyBorder="1"/>
    <xf numFmtId="0" fontId="1" fillId="0" borderId="23" xfId="0" applyFont="1" applyBorder="1"/>
    <xf numFmtId="0" fontId="1" fillId="0" borderId="25" xfId="0" applyFont="1" applyBorder="1"/>
    <xf numFmtId="0" fontId="1" fillId="0" borderId="28" xfId="0" applyFont="1" applyBorder="1"/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14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70"/>
  <sheetViews>
    <sheetView tabSelected="1" workbookViewId="0">
      <selection activeCell="L74" sqref="L74"/>
    </sheetView>
  </sheetViews>
  <sheetFormatPr defaultRowHeight="15"/>
  <cols>
    <col min="1" max="1" width="11" customWidth="1"/>
    <col min="2" max="2" width="17.42578125" customWidth="1"/>
    <col min="11" max="11" width="10.5703125" customWidth="1"/>
    <col min="12" max="12" width="10.28515625" customWidth="1"/>
    <col min="13" max="14" width="8.85546875" customWidth="1"/>
    <col min="15" max="15" width="10.140625" customWidth="1"/>
  </cols>
  <sheetData>
    <row r="2" spans="1:15">
      <c r="M2" s="124" t="s">
        <v>53</v>
      </c>
      <c r="N2" s="124"/>
      <c r="O2" s="124"/>
    </row>
    <row r="3" spans="1:15">
      <c r="A3" s="1"/>
    </row>
    <row r="4" spans="1:15">
      <c r="A4" s="124" t="s">
        <v>54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</row>
    <row r="5" spans="1:15">
      <c r="A5" s="124" t="s">
        <v>55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</row>
    <row r="6" spans="1:15" ht="15.75" thickBot="1">
      <c r="A6" s="2"/>
    </row>
    <row r="7" spans="1:15" ht="26.25" customHeight="1" thickBot="1">
      <c r="A7" s="3" t="s">
        <v>56</v>
      </c>
      <c r="B7" s="102" t="s">
        <v>58</v>
      </c>
      <c r="C7" s="102" t="s">
        <v>59</v>
      </c>
      <c r="D7" s="104"/>
      <c r="E7" s="105"/>
      <c r="F7" s="105"/>
      <c r="G7" s="105"/>
      <c r="H7" s="105"/>
      <c r="I7" s="105"/>
      <c r="J7" s="105"/>
      <c r="K7" s="105"/>
      <c r="L7" s="105"/>
      <c r="M7" s="105"/>
      <c r="N7" s="106"/>
      <c r="O7" s="102" t="s">
        <v>60</v>
      </c>
    </row>
    <row r="8" spans="1:15" ht="15.75" thickBot="1">
      <c r="A8" s="15" t="s">
        <v>57</v>
      </c>
      <c r="B8" s="103"/>
      <c r="C8" s="103"/>
      <c r="D8" s="4">
        <v>2015</v>
      </c>
      <c r="E8" s="4">
        <v>2016</v>
      </c>
      <c r="F8" s="4">
        <v>2017</v>
      </c>
      <c r="G8" s="4">
        <v>2018</v>
      </c>
      <c r="H8" s="4">
        <v>2019</v>
      </c>
      <c r="I8" s="4">
        <v>2020</v>
      </c>
      <c r="J8" s="4">
        <v>2021</v>
      </c>
      <c r="K8" s="4">
        <v>2022</v>
      </c>
      <c r="L8" s="4">
        <v>2023</v>
      </c>
      <c r="M8" s="4">
        <v>2024</v>
      </c>
      <c r="N8" s="4">
        <v>2025</v>
      </c>
      <c r="O8" s="103"/>
    </row>
    <row r="9" spans="1:15" ht="15.75" thickBot="1">
      <c r="A9" s="15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  <c r="L9" s="4">
        <v>12</v>
      </c>
      <c r="M9" s="4">
        <v>13</v>
      </c>
      <c r="N9" s="4">
        <v>14</v>
      </c>
      <c r="O9" s="4">
        <v>15</v>
      </c>
    </row>
    <row r="10" spans="1:15" ht="15.75" thickBot="1">
      <c r="A10" s="126" t="s">
        <v>61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8"/>
    </row>
    <row r="11" spans="1:15" ht="93.75" customHeight="1" thickBot="1">
      <c r="A11" s="15" t="s">
        <v>62</v>
      </c>
      <c r="B11" s="4" t="s">
        <v>63</v>
      </c>
      <c r="C11" s="4" t="s">
        <v>64</v>
      </c>
      <c r="D11" s="4">
        <v>744.13912000000005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380</v>
      </c>
      <c r="M11" s="4">
        <v>0</v>
      </c>
      <c r="N11" s="4">
        <v>0</v>
      </c>
      <c r="O11" s="4">
        <f>SUM(D11:N11)</f>
        <v>1124.13912</v>
      </c>
    </row>
    <row r="12" spans="1:15" ht="38.25" customHeight="1" thickBot="1">
      <c r="A12" s="22" t="s">
        <v>130</v>
      </c>
      <c r="B12" s="11" t="s">
        <v>65</v>
      </c>
      <c r="C12" s="11" t="s">
        <v>64</v>
      </c>
      <c r="D12" s="11">
        <v>354.97433000000001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  <c r="N12" s="11">
        <v>0</v>
      </c>
      <c r="O12" s="11">
        <f t="shared" ref="O12:O27" si="0">SUM(D12:N12)</f>
        <v>354.97433000000001</v>
      </c>
    </row>
    <row r="13" spans="1:15" ht="38.25" customHeight="1" thickBot="1">
      <c r="A13" s="22" t="s">
        <v>129</v>
      </c>
      <c r="B13" s="11" t="s">
        <v>66</v>
      </c>
      <c r="C13" s="11" t="s">
        <v>64</v>
      </c>
      <c r="D13" s="11">
        <v>389.16478999999998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f t="shared" si="0"/>
        <v>389.16478999999998</v>
      </c>
    </row>
    <row r="14" spans="1:15" ht="45.75" thickBot="1">
      <c r="A14" s="22" t="s">
        <v>131</v>
      </c>
      <c r="B14" s="11" t="s">
        <v>67</v>
      </c>
      <c r="C14" s="11" t="s">
        <v>64</v>
      </c>
      <c r="D14" s="23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f t="shared" si="0"/>
        <v>0</v>
      </c>
    </row>
    <row r="15" spans="1:15" ht="45.75" thickBot="1">
      <c r="A15" s="95" t="s">
        <v>167</v>
      </c>
      <c r="B15" s="11" t="s">
        <v>168</v>
      </c>
      <c r="C15" s="11" t="s">
        <v>64</v>
      </c>
      <c r="D15" s="23" t="s">
        <v>169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380</v>
      </c>
      <c r="M15" s="11">
        <v>0</v>
      </c>
      <c r="N15" s="11">
        <v>0</v>
      </c>
      <c r="O15" s="11">
        <f t="shared" si="0"/>
        <v>380</v>
      </c>
    </row>
    <row r="16" spans="1:15" ht="69.75" customHeight="1" thickBot="1">
      <c r="A16" s="15" t="s">
        <v>68</v>
      </c>
      <c r="B16" s="4" t="s">
        <v>69</v>
      </c>
      <c r="C16" s="4" t="s">
        <v>64</v>
      </c>
      <c r="D16" s="4">
        <f>SUM(D17:D26)</f>
        <v>0</v>
      </c>
      <c r="E16" s="4">
        <f t="shared" ref="E16:M16" si="1">SUM(E17:E26)</f>
        <v>1580.722</v>
      </c>
      <c r="F16" s="4">
        <f t="shared" si="1"/>
        <v>354.41448000000003</v>
      </c>
      <c r="G16" s="4">
        <f t="shared" si="1"/>
        <v>85.321290000000005</v>
      </c>
      <c r="H16" s="4">
        <f t="shared" si="1"/>
        <v>0</v>
      </c>
      <c r="I16" s="4">
        <f t="shared" si="1"/>
        <v>0</v>
      </c>
      <c r="J16" s="4">
        <f t="shared" si="1"/>
        <v>1070.9805000000001</v>
      </c>
      <c r="K16" s="4">
        <f>SUM(K17:K26)</f>
        <v>605.70221000000004</v>
      </c>
      <c r="L16" s="4">
        <f t="shared" si="1"/>
        <v>781.57560000000001</v>
      </c>
      <c r="M16" s="4">
        <f t="shared" si="1"/>
        <v>0</v>
      </c>
      <c r="N16" s="4">
        <v>0</v>
      </c>
      <c r="O16" s="4">
        <f t="shared" si="0"/>
        <v>4478.7160800000001</v>
      </c>
    </row>
    <row r="17" spans="1:15" ht="57" thickBot="1">
      <c r="A17" s="22" t="s">
        <v>132</v>
      </c>
      <c r="B17" s="11" t="s">
        <v>70</v>
      </c>
      <c r="C17" s="11" t="s">
        <v>64</v>
      </c>
      <c r="D17" s="11">
        <v>0</v>
      </c>
      <c r="E17" s="11">
        <v>185.99299999999999</v>
      </c>
      <c r="F17" s="11">
        <v>52.8</v>
      </c>
      <c r="G17" s="11">
        <v>0</v>
      </c>
      <c r="H17" s="11">
        <v>0</v>
      </c>
      <c r="I17" s="11">
        <v>0</v>
      </c>
      <c r="J17" s="11">
        <v>77.263000000000005</v>
      </c>
      <c r="K17" s="11">
        <v>0</v>
      </c>
      <c r="L17" s="11">
        <v>0</v>
      </c>
      <c r="M17" s="11">
        <v>0</v>
      </c>
      <c r="N17" s="11">
        <v>0</v>
      </c>
      <c r="O17" s="11">
        <f t="shared" si="0"/>
        <v>316.05600000000004</v>
      </c>
    </row>
    <row r="18" spans="1:15" ht="57" thickBot="1">
      <c r="A18" s="22" t="s">
        <v>133</v>
      </c>
      <c r="B18" s="11" t="s">
        <v>71</v>
      </c>
      <c r="C18" s="11" t="s">
        <v>64</v>
      </c>
      <c r="D18" s="11">
        <v>0</v>
      </c>
      <c r="E18" s="11">
        <v>120.50700000000001</v>
      </c>
      <c r="F18" s="11">
        <v>97.92</v>
      </c>
      <c r="G18" s="11">
        <v>0</v>
      </c>
      <c r="H18" s="11">
        <v>0</v>
      </c>
      <c r="I18" s="11">
        <v>0</v>
      </c>
      <c r="J18" s="11">
        <v>335.33199999999999</v>
      </c>
      <c r="K18" s="11">
        <v>0</v>
      </c>
      <c r="L18" s="11">
        <v>0</v>
      </c>
      <c r="M18" s="11">
        <v>0</v>
      </c>
      <c r="N18" s="11">
        <v>0</v>
      </c>
      <c r="O18" s="11">
        <f t="shared" si="0"/>
        <v>553.75900000000001</v>
      </c>
    </row>
    <row r="19" spans="1:15" ht="57" thickBot="1">
      <c r="A19" s="22" t="s">
        <v>134</v>
      </c>
      <c r="B19" s="11" t="s">
        <v>72</v>
      </c>
      <c r="C19" s="11" t="s">
        <v>64</v>
      </c>
      <c r="D19" s="11">
        <v>0</v>
      </c>
      <c r="E19" s="11">
        <v>146.91</v>
      </c>
      <c r="F19" s="11">
        <v>56.814480000000003</v>
      </c>
      <c r="G19" s="11">
        <v>0</v>
      </c>
      <c r="H19" s="11">
        <v>0</v>
      </c>
      <c r="I19" s="11">
        <v>0</v>
      </c>
      <c r="J19" s="11">
        <v>233.00399999999999</v>
      </c>
      <c r="K19" s="11">
        <v>442.64600000000002</v>
      </c>
      <c r="L19" s="11">
        <v>0</v>
      </c>
      <c r="M19" s="11">
        <v>0</v>
      </c>
      <c r="N19" s="11">
        <v>0</v>
      </c>
      <c r="O19" s="11">
        <f t="shared" si="0"/>
        <v>879.37447999999995</v>
      </c>
    </row>
    <row r="20" spans="1:15" ht="57" thickBot="1">
      <c r="A20" s="22" t="s">
        <v>135</v>
      </c>
      <c r="B20" s="11" t="s">
        <v>73</v>
      </c>
      <c r="C20" s="11" t="s">
        <v>64</v>
      </c>
      <c r="D20" s="11">
        <v>0</v>
      </c>
      <c r="E20" s="11">
        <v>64.147999999999996</v>
      </c>
      <c r="F20" s="11">
        <v>85.68</v>
      </c>
      <c r="G20" s="11">
        <v>0</v>
      </c>
      <c r="H20" s="11">
        <v>0</v>
      </c>
      <c r="I20" s="11">
        <v>0</v>
      </c>
      <c r="J20" s="11">
        <v>38.183</v>
      </c>
      <c r="K20" s="11">
        <v>23.018260000000001</v>
      </c>
      <c r="L20" s="11">
        <v>145.5</v>
      </c>
      <c r="M20" s="11">
        <v>0</v>
      </c>
      <c r="N20" s="11">
        <v>0</v>
      </c>
      <c r="O20" s="11">
        <f t="shared" si="0"/>
        <v>356.52926000000002</v>
      </c>
    </row>
    <row r="21" spans="1:15" ht="45.75" thickBot="1">
      <c r="A21" s="22" t="s">
        <v>136</v>
      </c>
      <c r="B21" s="11" t="s">
        <v>74</v>
      </c>
      <c r="C21" s="11" t="s">
        <v>64</v>
      </c>
      <c r="D21" s="11">
        <v>0</v>
      </c>
      <c r="E21" s="11">
        <v>60.981999999999999</v>
      </c>
      <c r="F21" s="11">
        <v>0</v>
      </c>
      <c r="G21" s="11">
        <v>21.121289999999998</v>
      </c>
      <c r="H21" s="11">
        <v>0</v>
      </c>
      <c r="I21" s="11">
        <v>0</v>
      </c>
      <c r="J21" s="11">
        <v>43.1</v>
      </c>
      <c r="K21" s="11">
        <v>0</v>
      </c>
      <c r="L21" s="11">
        <v>0</v>
      </c>
      <c r="M21" s="11">
        <v>0</v>
      </c>
      <c r="N21" s="11">
        <v>0</v>
      </c>
      <c r="O21" s="11">
        <f t="shared" si="0"/>
        <v>125.20329000000001</v>
      </c>
    </row>
    <row r="22" spans="1:15" ht="57" thickBot="1">
      <c r="A22" s="22" t="s">
        <v>137</v>
      </c>
      <c r="B22" s="11" t="s">
        <v>75</v>
      </c>
      <c r="C22" s="11" t="s">
        <v>64</v>
      </c>
      <c r="D22" s="11">
        <v>0</v>
      </c>
      <c r="E22" s="11">
        <v>191.40799999999999</v>
      </c>
      <c r="F22" s="11">
        <v>0</v>
      </c>
      <c r="G22" s="11">
        <v>32</v>
      </c>
      <c r="H22" s="11">
        <v>0</v>
      </c>
      <c r="I22" s="11">
        <v>0</v>
      </c>
      <c r="J22" s="11">
        <v>74.302000000000007</v>
      </c>
      <c r="K22" s="11">
        <v>60.225349999999999</v>
      </c>
      <c r="L22" s="11">
        <v>145.5</v>
      </c>
      <c r="M22" s="11">
        <v>0</v>
      </c>
      <c r="N22" s="11">
        <v>0</v>
      </c>
      <c r="O22" s="11">
        <f t="shared" si="0"/>
        <v>503.43534999999997</v>
      </c>
    </row>
    <row r="23" spans="1:15" ht="57" thickBot="1">
      <c r="A23" s="22" t="s">
        <v>138</v>
      </c>
      <c r="B23" s="11" t="s">
        <v>76</v>
      </c>
      <c r="C23" s="11" t="s">
        <v>64</v>
      </c>
      <c r="D23" s="11">
        <v>0</v>
      </c>
      <c r="E23" s="11">
        <v>309.19299999999998</v>
      </c>
      <c r="F23" s="11">
        <v>12.24</v>
      </c>
      <c r="G23" s="11">
        <v>32.200000000000003</v>
      </c>
      <c r="H23" s="11">
        <v>0</v>
      </c>
      <c r="I23" s="11">
        <v>0</v>
      </c>
      <c r="J23" s="11">
        <v>129.30000000000001</v>
      </c>
      <c r="K23" s="11">
        <v>0</v>
      </c>
      <c r="L23" s="11">
        <v>0</v>
      </c>
      <c r="M23" s="11">
        <v>0</v>
      </c>
      <c r="N23" s="11">
        <v>0</v>
      </c>
      <c r="O23" s="11">
        <f t="shared" si="0"/>
        <v>482.93299999999999</v>
      </c>
    </row>
    <row r="24" spans="1:15" ht="57" thickBot="1">
      <c r="A24" s="22" t="s">
        <v>139</v>
      </c>
      <c r="B24" s="11" t="s">
        <v>77</v>
      </c>
      <c r="C24" s="11" t="s">
        <v>64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110.4965</v>
      </c>
      <c r="K24" s="11">
        <v>54.075600000000001</v>
      </c>
      <c r="L24" s="11">
        <v>199.57560000000001</v>
      </c>
      <c r="M24" s="11">
        <v>0</v>
      </c>
      <c r="N24" s="11">
        <v>0</v>
      </c>
      <c r="O24" s="11">
        <f t="shared" si="0"/>
        <v>364.14769999999999</v>
      </c>
    </row>
    <row r="25" spans="1:15" ht="68.25" thickBot="1">
      <c r="A25" s="22" t="s">
        <v>140</v>
      </c>
      <c r="B25" s="11" t="s">
        <v>78</v>
      </c>
      <c r="C25" s="11" t="s">
        <v>64</v>
      </c>
      <c r="D25" s="11">
        <v>0</v>
      </c>
      <c r="E25" s="11">
        <v>254.72200000000001</v>
      </c>
      <c r="F25" s="11">
        <v>12.24</v>
      </c>
      <c r="G25" s="11">
        <v>0</v>
      </c>
      <c r="H25" s="11">
        <v>0</v>
      </c>
      <c r="I25" s="11">
        <v>0</v>
      </c>
      <c r="J25" s="11">
        <v>0</v>
      </c>
      <c r="K25" s="11">
        <v>25.736999999999998</v>
      </c>
      <c r="L25" s="11">
        <v>145.5</v>
      </c>
      <c r="M25" s="11">
        <v>0</v>
      </c>
      <c r="N25" s="11">
        <v>0</v>
      </c>
      <c r="O25" s="11">
        <f t="shared" si="0"/>
        <v>438.19900000000001</v>
      </c>
    </row>
    <row r="26" spans="1:15" ht="45.75" thickBot="1">
      <c r="A26" s="22" t="s">
        <v>141</v>
      </c>
      <c r="B26" s="11" t="s">
        <v>79</v>
      </c>
      <c r="C26" s="11" t="s">
        <v>64</v>
      </c>
      <c r="D26" s="11">
        <v>0</v>
      </c>
      <c r="E26" s="11">
        <v>246.85900000000001</v>
      </c>
      <c r="F26" s="11">
        <v>36.72</v>
      </c>
      <c r="G26" s="11">
        <v>0</v>
      </c>
      <c r="H26" s="11">
        <v>0</v>
      </c>
      <c r="I26" s="11">
        <v>0</v>
      </c>
      <c r="J26" s="11">
        <v>30</v>
      </c>
      <c r="K26" s="11">
        <v>0</v>
      </c>
      <c r="L26" s="11">
        <v>145.5</v>
      </c>
      <c r="M26" s="11">
        <v>0</v>
      </c>
      <c r="N26" s="11">
        <v>0</v>
      </c>
      <c r="O26" s="11">
        <f t="shared" si="0"/>
        <v>459.07900000000001</v>
      </c>
    </row>
    <row r="27" spans="1:15" ht="110.25" customHeight="1">
      <c r="A27" s="102" t="s">
        <v>80</v>
      </c>
      <c r="B27" s="102" t="s">
        <v>81</v>
      </c>
      <c r="C27" s="102" t="s">
        <v>64</v>
      </c>
      <c r="D27" s="102">
        <v>1588.115</v>
      </c>
      <c r="E27" s="102">
        <v>0</v>
      </c>
      <c r="F27" s="102">
        <v>1358.0989999999999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7">
        <v>0</v>
      </c>
      <c r="O27" s="102">
        <f t="shared" si="0"/>
        <v>2946.2139999999999</v>
      </c>
    </row>
    <row r="28" spans="1:15" ht="15.75" thickBot="1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8"/>
      <c r="O28" s="103">
        <f t="shared" ref="O28" si="2">SUM(D28:M28)</f>
        <v>0</v>
      </c>
    </row>
    <row r="29" spans="1:15" ht="90.75" thickBot="1">
      <c r="A29" s="22" t="s">
        <v>142</v>
      </c>
      <c r="B29" s="11" t="s">
        <v>82</v>
      </c>
      <c r="C29" s="11" t="s">
        <v>64</v>
      </c>
      <c r="D29" s="11">
        <v>1061.799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f t="shared" ref="O29:O42" si="3">SUM(D29:N29)</f>
        <v>1061.799</v>
      </c>
    </row>
    <row r="30" spans="1:15" ht="57" thickBot="1">
      <c r="A30" s="22" t="s">
        <v>143</v>
      </c>
      <c r="B30" s="11" t="s">
        <v>83</v>
      </c>
      <c r="C30" s="11" t="s">
        <v>64</v>
      </c>
      <c r="D30" s="11">
        <v>526.31600000000003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f t="shared" si="3"/>
        <v>526.31600000000003</v>
      </c>
    </row>
    <row r="31" spans="1:15" ht="57" thickBot="1">
      <c r="A31" s="22" t="s">
        <v>144</v>
      </c>
      <c r="B31" s="11" t="s">
        <v>84</v>
      </c>
      <c r="C31" s="11" t="s">
        <v>85</v>
      </c>
      <c r="D31" s="11">
        <v>0</v>
      </c>
      <c r="E31" s="11">
        <v>0</v>
      </c>
      <c r="F31" s="11">
        <v>666.86099999999999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f t="shared" si="3"/>
        <v>666.86099999999999</v>
      </c>
    </row>
    <row r="32" spans="1:15" ht="79.5" thickBot="1">
      <c r="A32" s="22" t="s">
        <v>145</v>
      </c>
      <c r="B32" s="11" t="s">
        <v>86</v>
      </c>
      <c r="C32" s="11" t="s">
        <v>85</v>
      </c>
      <c r="D32" s="11">
        <v>0</v>
      </c>
      <c r="E32" s="11">
        <v>0</v>
      </c>
      <c r="F32" s="11">
        <v>691.23800000000006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f t="shared" si="3"/>
        <v>691.23800000000006</v>
      </c>
    </row>
    <row r="33" spans="1:15" ht="57" thickBot="1">
      <c r="A33" s="22" t="s">
        <v>146</v>
      </c>
      <c r="B33" s="11" t="s">
        <v>87</v>
      </c>
      <c r="C33" s="11" t="s">
        <v>85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f t="shared" si="3"/>
        <v>0</v>
      </c>
    </row>
    <row r="34" spans="1:15" ht="21.75" thickBot="1">
      <c r="A34" s="15" t="s">
        <v>88</v>
      </c>
      <c r="B34" s="4" t="s">
        <v>89</v>
      </c>
      <c r="C34" s="4" t="s">
        <v>64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f t="shared" si="3"/>
        <v>0</v>
      </c>
    </row>
    <row r="35" spans="1:15" ht="84.75" thickBot="1">
      <c r="A35" s="15" t="s">
        <v>90</v>
      </c>
      <c r="B35" s="4" t="s">
        <v>91</v>
      </c>
      <c r="C35" s="4" t="s">
        <v>64</v>
      </c>
      <c r="D35" s="4">
        <v>0</v>
      </c>
      <c r="E35" s="4">
        <v>0</v>
      </c>
      <c r="F35" s="4">
        <v>70</v>
      </c>
      <c r="G35" s="4">
        <v>0</v>
      </c>
      <c r="H35" s="4">
        <v>0</v>
      </c>
      <c r="I35" s="4">
        <v>910</v>
      </c>
      <c r="J35" s="17">
        <v>99.760999999999996</v>
      </c>
      <c r="K35" s="4">
        <v>0</v>
      </c>
      <c r="L35" s="4">
        <v>0</v>
      </c>
      <c r="M35" s="4">
        <v>0</v>
      </c>
      <c r="N35" s="4">
        <v>0</v>
      </c>
      <c r="O35" s="4">
        <f t="shared" si="3"/>
        <v>1079.761</v>
      </c>
    </row>
    <row r="36" spans="1:15" ht="68.25" thickBot="1">
      <c r="A36" s="22" t="s">
        <v>147</v>
      </c>
      <c r="B36" s="11" t="s">
        <v>92</v>
      </c>
      <c r="C36" s="11" t="s">
        <v>64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175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f t="shared" si="3"/>
        <v>175</v>
      </c>
    </row>
    <row r="37" spans="1:15" ht="68.25" thickBot="1">
      <c r="A37" s="22" t="s">
        <v>148</v>
      </c>
      <c r="B37" s="11" t="s">
        <v>93</v>
      </c>
      <c r="C37" s="11" t="s">
        <v>64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105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f t="shared" si="3"/>
        <v>105</v>
      </c>
    </row>
    <row r="38" spans="1:15" ht="57" thickBot="1">
      <c r="A38" s="22" t="s">
        <v>149</v>
      </c>
      <c r="B38" s="11" t="s">
        <v>94</v>
      </c>
      <c r="C38" s="11" t="s">
        <v>64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175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f t="shared" si="3"/>
        <v>175</v>
      </c>
    </row>
    <row r="39" spans="1:15" ht="68.25" thickBot="1">
      <c r="A39" s="22" t="s">
        <v>150</v>
      </c>
      <c r="B39" s="11" t="s">
        <v>95</v>
      </c>
      <c r="C39" s="11" t="s">
        <v>64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105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f t="shared" si="3"/>
        <v>105</v>
      </c>
    </row>
    <row r="40" spans="1:15" ht="68.25" thickBot="1">
      <c r="A40" s="22" t="s">
        <v>151</v>
      </c>
      <c r="B40" s="11" t="s">
        <v>96</v>
      </c>
      <c r="C40" s="11" t="s">
        <v>64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140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f t="shared" si="3"/>
        <v>140</v>
      </c>
    </row>
    <row r="41" spans="1:15" ht="57" thickBot="1">
      <c r="A41" s="22" t="s">
        <v>152</v>
      </c>
      <c r="B41" s="11" t="s">
        <v>97</v>
      </c>
      <c r="C41" s="11" t="s">
        <v>64</v>
      </c>
      <c r="D41" s="11">
        <v>0</v>
      </c>
      <c r="E41" s="11">
        <v>0</v>
      </c>
      <c r="F41" s="11">
        <v>70</v>
      </c>
      <c r="G41" s="11">
        <v>0</v>
      </c>
      <c r="H41" s="11">
        <v>0</v>
      </c>
      <c r="I41" s="11">
        <v>210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f t="shared" si="3"/>
        <v>280</v>
      </c>
    </row>
    <row r="42" spans="1:15" ht="68.25" thickBot="1">
      <c r="A42" s="22" t="s">
        <v>153</v>
      </c>
      <c r="B42" s="11" t="s">
        <v>98</v>
      </c>
      <c r="C42" s="11" t="s">
        <v>64</v>
      </c>
      <c r="D42" s="11">
        <v>0</v>
      </c>
      <c r="E42" s="11">
        <v>0</v>
      </c>
      <c r="F42" s="11">
        <v>70</v>
      </c>
      <c r="G42" s="11">
        <v>0</v>
      </c>
      <c r="H42" s="11">
        <v>0</v>
      </c>
      <c r="I42" s="11">
        <v>0</v>
      </c>
      <c r="J42" s="11" t="s">
        <v>99</v>
      </c>
      <c r="K42" s="11">
        <v>0</v>
      </c>
      <c r="L42" s="11">
        <v>0</v>
      </c>
      <c r="M42" s="11">
        <v>0</v>
      </c>
      <c r="N42" s="11">
        <v>0</v>
      </c>
      <c r="O42" s="11">
        <f t="shared" si="3"/>
        <v>70</v>
      </c>
    </row>
    <row r="43" spans="1:15" ht="15.75" thickBot="1">
      <c r="A43" s="18"/>
      <c r="B43" s="11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ht="84.75" thickBot="1">
      <c r="A44" s="15" t="s">
        <v>100</v>
      </c>
      <c r="B44" s="4" t="s">
        <v>101</v>
      </c>
      <c r="C44" s="4" t="s">
        <v>64</v>
      </c>
      <c r="D44" s="4">
        <v>0</v>
      </c>
      <c r="E44" s="4">
        <v>0</v>
      </c>
      <c r="F44" s="4">
        <v>0</v>
      </c>
      <c r="G44" s="4">
        <v>0</v>
      </c>
      <c r="H44" s="4">
        <v>156.93809999999999</v>
      </c>
      <c r="I44" s="4">
        <v>3405.8654000000001</v>
      </c>
      <c r="J44" s="4">
        <v>1796.75586</v>
      </c>
      <c r="K44" s="4">
        <v>1952.65</v>
      </c>
      <c r="L44" s="4">
        <f>SUM(L45:L52)</f>
        <v>1807.375</v>
      </c>
      <c r="M44" s="4">
        <v>0</v>
      </c>
      <c r="N44" s="4">
        <v>0</v>
      </c>
      <c r="O44" s="4">
        <f>SUM(D44:N44)</f>
        <v>9119.5843600000007</v>
      </c>
    </row>
    <row r="45" spans="1:15" ht="141.75" customHeight="1">
      <c r="A45" s="129" t="s">
        <v>154</v>
      </c>
      <c r="B45" s="109" t="s">
        <v>102</v>
      </c>
      <c r="C45" s="109" t="s">
        <v>85</v>
      </c>
      <c r="D45" s="109">
        <v>0</v>
      </c>
      <c r="E45" s="109">
        <v>0</v>
      </c>
      <c r="F45" s="109">
        <v>0</v>
      </c>
      <c r="G45" s="109">
        <v>0</v>
      </c>
      <c r="H45" s="109">
        <v>156.93809999999999</v>
      </c>
      <c r="I45" s="109">
        <v>481.66969999999998</v>
      </c>
      <c r="J45" s="109">
        <v>0</v>
      </c>
      <c r="K45" s="109">
        <v>1300</v>
      </c>
      <c r="L45" s="109">
        <v>1507.375</v>
      </c>
      <c r="M45" s="109">
        <v>0</v>
      </c>
      <c r="N45" s="121">
        <v>0</v>
      </c>
      <c r="O45" s="109">
        <f>SUM(D45:N45)</f>
        <v>3445.9827999999998</v>
      </c>
    </row>
    <row r="46" spans="1:15" ht="15.75" thickBot="1">
      <c r="A46" s="130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22"/>
      <c r="O46" s="110">
        <f t="shared" ref="O46:O61" si="4">SUM(D46:M46)</f>
        <v>0</v>
      </c>
    </row>
    <row r="47" spans="1:15" ht="79.5" thickBot="1">
      <c r="A47" s="22" t="s">
        <v>155</v>
      </c>
      <c r="B47" s="11" t="s">
        <v>103</v>
      </c>
      <c r="C47" s="11" t="s">
        <v>85</v>
      </c>
      <c r="D47" s="11">
        <v>0</v>
      </c>
      <c r="E47" s="11">
        <v>0</v>
      </c>
      <c r="F47" s="11">
        <v>0</v>
      </c>
      <c r="G47" s="11">
        <v>0</v>
      </c>
      <c r="H47" s="11">
        <v>0</v>
      </c>
      <c r="I47" s="11">
        <v>1238.367</v>
      </c>
      <c r="J47" s="11">
        <v>0</v>
      </c>
      <c r="K47" s="11">
        <v>0</v>
      </c>
      <c r="L47" s="11">
        <v>0</v>
      </c>
      <c r="M47" s="11">
        <v>0</v>
      </c>
      <c r="N47" s="11">
        <v>0</v>
      </c>
      <c r="O47" s="11">
        <f t="shared" ref="O47:O59" si="5">SUM(D47:N47)</f>
        <v>1238.367</v>
      </c>
    </row>
    <row r="48" spans="1:15" ht="90.75" thickBot="1">
      <c r="A48" s="22" t="s">
        <v>156</v>
      </c>
      <c r="B48" s="11" t="s">
        <v>104</v>
      </c>
      <c r="C48" s="11" t="s">
        <v>85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147.9597</v>
      </c>
      <c r="J48" s="11">
        <v>377.48185999999998</v>
      </c>
      <c r="K48" s="11">
        <v>0</v>
      </c>
      <c r="L48" s="11">
        <v>0</v>
      </c>
      <c r="M48" s="11">
        <v>0</v>
      </c>
      <c r="N48" s="11">
        <v>0</v>
      </c>
      <c r="O48" s="11">
        <f t="shared" si="5"/>
        <v>525.44155999999998</v>
      </c>
    </row>
    <row r="49" spans="1:15" ht="90.75" thickBot="1">
      <c r="A49" s="22" t="s">
        <v>157</v>
      </c>
      <c r="B49" s="11" t="s">
        <v>105</v>
      </c>
      <c r="C49" s="11" t="s">
        <v>85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808.34900000000005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f t="shared" si="5"/>
        <v>808.34900000000005</v>
      </c>
    </row>
    <row r="50" spans="1:15" ht="90.75" thickBot="1">
      <c r="A50" s="22" t="s">
        <v>158</v>
      </c>
      <c r="B50" s="11" t="s">
        <v>106</v>
      </c>
      <c r="C50" s="11" t="s">
        <v>85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729.52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f t="shared" si="5"/>
        <v>729.52</v>
      </c>
    </row>
    <row r="51" spans="1:15" ht="90.75" thickBot="1">
      <c r="A51" s="22" t="s">
        <v>159</v>
      </c>
      <c r="B51" s="11" t="s">
        <v>107</v>
      </c>
      <c r="C51" s="11" t="s">
        <v>85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1419.2739999999999</v>
      </c>
      <c r="K51" s="11">
        <v>0</v>
      </c>
      <c r="L51" s="11">
        <v>0</v>
      </c>
      <c r="M51" s="11">
        <v>0</v>
      </c>
      <c r="N51" s="11">
        <v>0</v>
      </c>
      <c r="O51" s="11">
        <f t="shared" si="5"/>
        <v>1419.2739999999999</v>
      </c>
    </row>
    <row r="52" spans="1:15" ht="79.5" thickBot="1">
      <c r="A52" s="22" t="s">
        <v>160</v>
      </c>
      <c r="B52" s="11" t="s">
        <v>108</v>
      </c>
      <c r="C52" s="11" t="s">
        <v>85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652.65</v>
      </c>
      <c r="L52" s="11">
        <v>300</v>
      </c>
      <c r="M52" s="11">
        <v>0</v>
      </c>
      <c r="N52" s="11">
        <v>0</v>
      </c>
      <c r="O52" s="11">
        <f t="shared" si="5"/>
        <v>952.65</v>
      </c>
    </row>
    <row r="53" spans="1:15" ht="84.75" thickBot="1">
      <c r="A53" s="15" t="s">
        <v>109</v>
      </c>
      <c r="B53" s="4" t="s">
        <v>110</v>
      </c>
      <c r="C53" s="4" t="s">
        <v>85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11118.734</v>
      </c>
      <c r="K53" s="87">
        <v>10214.774649999999</v>
      </c>
      <c r="L53" s="4">
        <v>885.46</v>
      </c>
      <c r="M53" s="4">
        <v>0</v>
      </c>
      <c r="N53" s="4">
        <v>0</v>
      </c>
      <c r="O53" s="4">
        <f t="shared" si="5"/>
        <v>22218.968649999999</v>
      </c>
    </row>
    <row r="54" spans="1:15" ht="102" thickBot="1">
      <c r="A54" s="22" t="s">
        <v>161</v>
      </c>
      <c r="B54" s="11" t="s">
        <v>111</v>
      </c>
      <c r="C54" s="11" t="s">
        <v>112</v>
      </c>
      <c r="D54" s="11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11118.734</v>
      </c>
      <c r="K54" s="88">
        <v>10214.774649999999</v>
      </c>
      <c r="L54" s="11">
        <v>0</v>
      </c>
      <c r="M54" s="11">
        <v>0</v>
      </c>
      <c r="N54" s="11">
        <v>0</v>
      </c>
      <c r="O54" s="11">
        <f t="shared" si="5"/>
        <v>21333.50865</v>
      </c>
    </row>
    <row r="55" spans="1:15" ht="32.25" thickBot="1">
      <c r="A55" s="15" t="s">
        <v>113</v>
      </c>
      <c r="B55" s="4" t="s">
        <v>114</v>
      </c>
      <c r="C55" s="4" t="s">
        <v>115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20076.304</v>
      </c>
      <c r="L55" s="4">
        <f>SUM(L56:L58)</f>
        <v>20032.739999999998</v>
      </c>
      <c r="M55" s="4">
        <v>0</v>
      </c>
      <c r="N55" s="4">
        <v>0</v>
      </c>
      <c r="O55" s="4">
        <f t="shared" si="5"/>
        <v>40109.043999999994</v>
      </c>
    </row>
    <row r="56" spans="1:15" ht="102" thickBot="1">
      <c r="A56" s="15" t="s">
        <v>116</v>
      </c>
      <c r="B56" s="11" t="s">
        <v>117</v>
      </c>
      <c r="C56" s="11" t="s">
        <v>112</v>
      </c>
      <c r="D56" s="11">
        <v>0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0</v>
      </c>
      <c r="K56" s="89">
        <v>7943.2650000000003</v>
      </c>
      <c r="L56" s="11">
        <v>8072.99</v>
      </c>
      <c r="M56" s="11">
        <v>0</v>
      </c>
      <c r="N56" s="11">
        <v>0</v>
      </c>
      <c r="O56" s="11">
        <f t="shared" si="5"/>
        <v>16016.255000000001</v>
      </c>
    </row>
    <row r="57" spans="1:15" ht="57" thickBot="1">
      <c r="A57" s="15" t="s">
        <v>118</v>
      </c>
      <c r="B57" s="11" t="s">
        <v>119</v>
      </c>
      <c r="C57" s="11" t="s">
        <v>112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89">
        <v>12133.039000000001</v>
      </c>
      <c r="L57" s="11">
        <v>0</v>
      </c>
      <c r="M57" s="11">
        <v>0</v>
      </c>
      <c r="N57" s="11">
        <v>0</v>
      </c>
      <c r="O57" s="11">
        <f t="shared" si="5"/>
        <v>12133.039000000001</v>
      </c>
    </row>
    <row r="58" spans="1:15" ht="79.5" thickBot="1">
      <c r="A58" s="15" t="s">
        <v>120</v>
      </c>
      <c r="B58" s="11" t="s">
        <v>121</v>
      </c>
      <c r="C58" s="11" t="s">
        <v>112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11959.75</v>
      </c>
      <c r="M58" s="11">
        <v>0</v>
      </c>
      <c r="N58" s="11">
        <v>0</v>
      </c>
      <c r="O58" s="11">
        <f t="shared" si="5"/>
        <v>11959.75</v>
      </c>
    </row>
    <row r="59" spans="1:15">
      <c r="A59" s="109"/>
      <c r="B59" s="19"/>
      <c r="C59" s="102" t="s">
        <v>64</v>
      </c>
      <c r="D59" s="102">
        <f t="shared" ref="D59:M59" si="6">SUM(D11+D16+D27+D34+D35+D44+D53+D55)</f>
        <v>2332.2541200000001</v>
      </c>
      <c r="E59" s="102">
        <f t="shared" si="6"/>
        <v>1580.722</v>
      </c>
      <c r="F59" s="102">
        <f t="shared" si="6"/>
        <v>1782.5134800000001</v>
      </c>
      <c r="G59" s="102">
        <f t="shared" si="6"/>
        <v>85.321290000000005</v>
      </c>
      <c r="H59" s="102">
        <f t="shared" si="6"/>
        <v>156.93809999999999</v>
      </c>
      <c r="I59" s="102">
        <f t="shared" si="6"/>
        <v>4315.8654000000006</v>
      </c>
      <c r="J59" s="102">
        <f t="shared" si="6"/>
        <v>14086.231360000002</v>
      </c>
      <c r="K59" s="102">
        <f t="shared" si="6"/>
        <v>32849.43086</v>
      </c>
      <c r="L59" s="102">
        <f t="shared" si="6"/>
        <v>23887.150599999997</v>
      </c>
      <c r="M59" s="102">
        <f t="shared" si="6"/>
        <v>0</v>
      </c>
      <c r="N59" s="107">
        <v>0</v>
      </c>
      <c r="O59" s="102">
        <f t="shared" si="5"/>
        <v>81076.427209999994</v>
      </c>
    </row>
    <row r="60" spans="1:15" ht="21">
      <c r="A60" s="125"/>
      <c r="B60" s="7" t="s">
        <v>122</v>
      </c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23"/>
      <c r="O60" s="111">
        <f t="shared" si="4"/>
        <v>0</v>
      </c>
    </row>
    <row r="61" spans="1:15" ht="15.75" thickBot="1">
      <c r="A61" s="110"/>
      <c r="B61" s="4"/>
      <c r="C61" s="103"/>
      <c r="D61" s="103"/>
      <c r="E61" s="103"/>
      <c r="F61" s="103"/>
      <c r="G61" s="103"/>
      <c r="H61" s="103"/>
      <c r="I61" s="103"/>
      <c r="J61" s="103"/>
      <c r="K61" s="103"/>
      <c r="L61" s="103"/>
      <c r="M61" s="103"/>
      <c r="N61" s="108"/>
      <c r="O61" s="103">
        <f t="shared" si="4"/>
        <v>0</v>
      </c>
    </row>
    <row r="62" spans="1:15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4"/>
    </row>
    <row r="63" spans="1:15">
      <c r="A63" s="115" t="s">
        <v>123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7"/>
    </row>
    <row r="64" spans="1:15" ht="15.75" thickBot="1">
      <c r="A64" s="118"/>
      <c r="B64" s="119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20"/>
    </row>
    <row r="65" spans="1:15" ht="79.5" thickBot="1">
      <c r="A65" s="18" t="s">
        <v>124</v>
      </c>
      <c r="B65" s="11" t="s">
        <v>125</v>
      </c>
      <c r="C65" s="4" t="s">
        <v>64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200</v>
      </c>
      <c r="J65" s="17">
        <v>199.92</v>
      </c>
      <c r="K65" s="4">
        <v>598</v>
      </c>
      <c r="L65" s="4">
        <v>0</v>
      </c>
      <c r="M65" s="4">
        <v>0</v>
      </c>
      <c r="N65" s="4">
        <v>0</v>
      </c>
      <c r="O65" s="17">
        <f>SUM(D65:N65)</f>
        <v>997.92</v>
      </c>
    </row>
    <row r="66" spans="1:15">
      <c r="A66" s="109"/>
      <c r="B66" s="19"/>
      <c r="C66" s="102" t="s">
        <v>64</v>
      </c>
      <c r="D66" s="102">
        <v>0</v>
      </c>
      <c r="E66" s="102">
        <v>0</v>
      </c>
      <c r="F66" s="102">
        <v>0</v>
      </c>
      <c r="G66" s="102">
        <v>0</v>
      </c>
      <c r="H66" s="102">
        <v>0</v>
      </c>
      <c r="I66" s="102">
        <v>200</v>
      </c>
      <c r="J66" s="102">
        <v>199.92</v>
      </c>
      <c r="K66" s="102">
        <v>598</v>
      </c>
      <c r="L66" s="102">
        <v>0</v>
      </c>
      <c r="M66" s="102">
        <v>0</v>
      </c>
      <c r="N66" s="107">
        <v>0</v>
      </c>
      <c r="O66" s="102">
        <f>SUM(D66:N66)</f>
        <v>997.92</v>
      </c>
    </row>
    <row r="67" spans="1:15" ht="21.75" thickBot="1">
      <c r="A67" s="110"/>
      <c r="B67" s="4" t="s">
        <v>126</v>
      </c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8"/>
      <c r="O67" s="103">
        <f t="shared" ref="O67" si="7">SUM(D67:M67)</f>
        <v>0</v>
      </c>
    </row>
    <row r="68" spans="1:15" ht="32.25" thickBot="1">
      <c r="A68" s="18"/>
      <c r="B68" s="4" t="s">
        <v>127</v>
      </c>
      <c r="C68" s="4" t="s">
        <v>85</v>
      </c>
      <c r="D68" s="4">
        <f>SUM(D66+D59)</f>
        <v>2332.2541200000001</v>
      </c>
      <c r="E68" s="4">
        <f t="shared" ref="E68:M68" si="8">SUM(E66+E59)</f>
        <v>1580.722</v>
      </c>
      <c r="F68" s="4">
        <f t="shared" si="8"/>
        <v>1782.5134800000001</v>
      </c>
      <c r="G68" s="4">
        <f t="shared" si="8"/>
        <v>85.321290000000005</v>
      </c>
      <c r="H68" s="4">
        <f t="shared" si="8"/>
        <v>156.93809999999999</v>
      </c>
      <c r="I68" s="4">
        <f t="shared" si="8"/>
        <v>4515.8654000000006</v>
      </c>
      <c r="J68" s="4">
        <f t="shared" si="8"/>
        <v>14286.151360000002</v>
      </c>
      <c r="K68" s="4">
        <f t="shared" si="8"/>
        <v>33447.43086</v>
      </c>
      <c r="L68" s="4">
        <f t="shared" si="8"/>
        <v>23887.150599999997</v>
      </c>
      <c r="M68" s="4">
        <f t="shared" si="8"/>
        <v>0</v>
      </c>
      <c r="N68" s="4">
        <v>0</v>
      </c>
      <c r="O68" s="4">
        <f>SUM(D68:N68)</f>
        <v>82074.347210000007</v>
      </c>
    </row>
    <row r="69" spans="1:15">
      <c r="A69" s="20" t="s">
        <v>128</v>
      </c>
    </row>
    <row r="70" spans="1:15">
      <c r="A70" s="21"/>
    </row>
  </sheetData>
  <mergeCells count="69">
    <mergeCell ref="N45:N46"/>
    <mergeCell ref="N59:N61"/>
    <mergeCell ref="N66:N67"/>
    <mergeCell ref="M2:O2"/>
    <mergeCell ref="A5:O5"/>
    <mergeCell ref="A4:O4"/>
    <mergeCell ref="A59:A61"/>
    <mergeCell ref="C59:C61"/>
    <mergeCell ref="B7:B8"/>
    <mergeCell ref="O7:O8"/>
    <mergeCell ref="A10:O10"/>
    <mergeCell ref="A27:A28"/>
    <mergeCell ref="A45:A46"/>
    <mergeCell ref="L59:L61"/>
    <mergeCell ref="M59:M61"/>
    <mergeCell ref="O59:O61"/>
    <mergeCell ref="D59:D61"/>
    <mergeCell ref="E59:E61"/>
    <mergeCell ref="A62:O62"/>
    <mergeCell ref="A63:O63"/>
    <mergeCell ref="A64:O64"/>
    <mergeCell ref="F59:F61"/>
    <mergeCell ref="G59:G61"/>
    <mergeCell ref="H59:H61"/>
    <mergeCell ref="I59:I61"/>
    <mergeCell ref="J59:J61"/>
    <mergeCell ref="K59:K61"/>
    <mergeCell ref="A66:A67"/>
    <mergeCell ref="C66:C67"/>
    <mergeCell ref="L66:L67"/>
    <mergeCell ref="M66:M67"/>
    <mergeCell ref="O66:O67"/>
    <mergeCell ref="D66:D67"/>
    <mergeCell ref="E66:E67"/>
    <mergeCell ref="F66:F67"/>
    <mergeCell ref="G66:G67"/>
    <mergeCell ref="H66:H67"/>
    <mergeCell ref="I66:I67"/>
    <mergeCell ref="J66:J67"/>
    <mergeCell ref="K66:K67"/>
    <mergeCell ref="I45:I46"/>
    <mergeCell ref="J45:J46"/>
    <mergeCell ref="K45:K46"/>
    <mergeCell ref="L45:L46"/>
    <mergeCell ref="M45:M46"/>
    <mergeCell ref="O45:O46"/>
    <mergeCell ref="M27:M28"/>
    <mergeCell ref="O27:O28"/>
    <mergeCell ref="B45:B46"/>
    <mergeCell ref="C45:C46"/>
    <mergeCell ref="D45:D46"/>
    <mergeCell ref="E45:E46"/>
    <mergeCell ref="F45:F46"/>
    <mergeCell ref="G45:G46"/>
    <mergeCell ref="H45:H46"/>
    <mergeCell ref="G27:G28"/>
    <mergeCell ref="H27:H28"/>
    <mergeCell ref="I27:I28"/>
    <mergeCell ref="J27:J28"/>
    <mergeCell ref="K27:K28"/>
    <mergeCell ref="L27:L28"/>
    <mergeCell ref="F27:F28"/>
    <mergeCell ref="D7:N7"/>
    <mergeCell ref="N27:N28"/>
    <mergeCell ref="C7:C8"/>
    <mergeCell ref="B27:B28"/>
    <mergeCell ref="C27:C28"/>
    <mergeCell ref="D27:D28"/>
    <mergeCell ref="E27:E28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U172"/>
  <sheetViews>
    <sheetView topLeftCell="A169" workbookViewId="0">
      <selection activeCell="R36" sqref="R36"/>
    </sheetView>
  </sheetViews>
  <sheetFormatPr defaultRowHeight="15"/>
  <cols>
    <col min="1" max="1" width="1.85546875" customWidth="1"/>
    <col min="2" max="2" width="18.7109375" customWidth="1"/>
    <col min="3" max="3" width="16" customWidth="1"/>
    <col min="4" max="4" width="11.5703125" customWidth="1"/>
    <col min="12" max="12" width="10.42578125" customWidth="1"/>
    <col min="13" max="13" width="9.85546875" customWidth="1"/>
    <col min="16" max="16" width="10.140625" customWidth="1"/>
  </cols>
  <sheetData>
    <row r="2" spans="1:16">
      <c r="A2" s="142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63"/>
    </row>
    <row r="3" spans="1:16" ht="48" customHeight="1">
      <c r="B3" s="143" t="s">
        <v>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64"/>
    </row>
    <row r="4" spans="1:16">
      <c r="B4" s="21"/>
    </row>
    <row r="5" spans="1:16" ht="15.75" thickBot="1">
      <c r="B5" s="2"/>
    </row>
    <row r="6" spans="1:16" ht="88.5" customHeight="1" thickBot="1">
      <c r="B6" s="102" t="s">
        <v>2</v>
      </c>
      <c r="C6" s="102" t="s">
        <v>3</v>
      </c>
      <c r="D6" s="102" t="s">
        <v>4</v>
      </c>
      <c r="E6" s="144" t="s">
        <v>5</v>
      </c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6"/>
    </row>
    <row r="7" spans="1:16" ht="15.75" thickBot="1">
      <c r="B7" s="103"/>
      <c r="C7" s="103"/>
      <c r="D7" s="103"/>
      <c r="E7" s="28">
        <v>2015</v>
      </c>
      <c r="F7" s="16">
        <v>2016</v>
      </c>
      <c r="G7" s="16">
        <v>2017</v>
      </c>
      <c r="H7" s="16">
        <v>2018</v>
      </c>
      <c r="I7" s="16">
        <v>2019</v>
      </c>
      <c r="J7" s="16">
        <v>2020</v>
      </c>
      <c r="K7" s="16">
        <v>2021</v>
      </c>
      <c r="L7" s="16">
        <v>2022</v>
      </c>
      <c r="M7" s="16">
        <v>2023</v>
      </c>
      <c r="N7" s="5">
        <v>2024</v>
      </c>
      <c r="O7" s="28">
        <v>2025</v>
      </c>
      <c r="P7" s="29" t="s">
        <v>162</v>
      </c>
    </row>
    <row r="8" spans="1:16" ht="15.75" thickBot="1">
      <c r="B8" s="102" t="s">
        <v>6</v>
      </c>
      <c r="C8" s="102" t="s">
        <v>7</v>
      </c>
      <c r="D8" s="4" t="s">
        <v>8</v>
      </c>
      <c r="E8" s="4">
        <f>SUM(E9:E11)</f>
        <v>2332.2541200000001</v>
      </c>
      <c r="F8" s="4">
        <f t="shared" ref="F8:N8" si="0">SUM(F9:F11)</f>
        <v>1580.722</v>
      </c>
      <c r="G8" s="4">
        <f t="shared" si="0"/>
        <v>1782.5134800000001</v>
      </c>
      <c r="H8" s="4">
        <f t="shared" si="0"/>
        <v>85.321290000000005</v>
      </c>
      <c r="I8" s="4">
        <f t="shared" si="0"/>
        <v>156.93809999999999</v>
      </c>
      <c r="J8" s="4">
        <f t="shared" si="0"/>
        <v>4515.8654000000006</v>
      </c>
      <c r="K8" s="4">
        <f t="shared" si="0"/>
        <v>14286.15136</v>
      </c>
      <c r="L8" s="4">
        <f t="shared" si="0"/>
        <v>33447.43086</v>
      </c>
      <c r="M8" s="4">
        <f t="shared" si="0"/>
        <v>23887.150600000001</v>
      </c>
      <c r="N8" s="24">
        <f t="shared" si="0"/>
        <v>0</v>
      </c>
      <c r="O8" s="28">
        <v>0</v>
      </c>
      <c r="P8" s="30">
        <f>SUM(E8:O8)</f>
        <v>82074.347210000007</v>
      </c>
    </row>
    <row r="9" spans="1:16" ht="21.75" thickBot="1">
      <c r="B9" s="111"/>
      <c r="C9" s="111"/>
      <c r="D9" s="4" t="s">
        <v>9</v>
      </c>
      <c r="E9" s="4">
        <f t="shared" ref="E9:N9" si="1">E13+E170</f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  <c r="K9" s="4">
        <f t="shared" si="1"/>
        <v>0</v>
      </c>
      <c r="L9" s="4">
        <f t="shared" si="1"/>
        <v>18727.8</v>
      </c>
      <c r="M9" s="4">
        <f t="shared" si="1"/>
        <v>18224</v>
      </c>
      <c r="N9" s="24">
        <f t="shared" si="1"/>
        <v>0</v>
      </c>
      <c r="O9" s="59">
        <v>0</v>
      </c>
      <c r="P9" s="31">
        <f>SUM(E9:O9)</f>
        <v>36951.800000000003</v>
      </c>
    </row>
    <row r="10" spans="1:16" ht="21.75" thickBot="1">
      <c r="B10" s="111"/>
      <c r="C10" s="111"/>
      <c r="D10" s="4" t="s">
        <v>10</v>
      </c>
      <c r="E10" s="4">
        <f t="shared" ref="E10:N10" si="2">E14+E171</f>
        <v>2088.203</v>
      </c>
      <c r="F10" s="4">
        <f t="shared" si="2"/>
        <v>1360</v>
      </c>
      <c r="G10" s="4">
        <f t="shared" si="2"/>
        <v>1075.463</v>
      </c>
      <c r="H10" s="4">
        <f t="shared" si="2"/>
        <v>0</v>
      </c>
      <c r="I10" s="4">
        <f t="shared" si="2"/>
        <v>0</v>
      </c>
      <c r="J10" s="4">
        <f t="shared" si="2"/>
        <v>0</v>
      </c>
      <c r="K10" s="4">
        <f t="shared" si="2"/>
        <v>10006.86</v>
      </c>
      <c r="L10" s="4">
        <f t="shared" si="2"/>
        <v>8605.3420000000006</v>
      </c>
      <c r="M10" s="4">
        <f t="shared" si="2"/>
        <v>368.95</v>
      </c>
      <c r="N10" s="24">
        <f t="shared" si="2"/>
        <v>0</v>
      </c>
      <c r="O10" s="28">
        <v>0</v>
      </c>
      <c r="P10" s="31">
        <f>SUM(E10:O10)</f>
        <v>23504.818000000003</v>
      </c>
    </row>
    <row r="11" spans="1:16" ht="32.25" thickBot="1">
      <c r="B11" s="103"/>
      <c r="C11" s="103"/>
      <c r="D11" s="4" t="s">
        <v>11</v>
      </c>
      <c r="E11" s="4">
        <f t="shared" ref="E11:N11" si="3">E15+E172</f>
        <v>244.05111999999997</v>
      </c>
      <c r="F11" s="4">
        <f t="shared" si="3"/>
        <v>220.72200000000001</v>
      </c>
      <c r="G11" s="4">
        <f t="shared" si="3"/>
        <v>707.05048000000011</v>
      </c>
      <c r="H11" s="4">
        <f t="shared" si="3"/>
        <v>85.321290000000005</v>
      </c>
      <c r="I11" s="4">
        <f t="shared" si="3"/>
        <v>156.93809999999999</v>
      </c>
      <c r="J11" s="4">
        <f t="shared" si="3"/>
        <v>4515.8654000000006</v>
      </c>
      <c r="K11" s="4">
        <f t="shared" si="3"/>
        <v>4279.2913599999993</v>
      </c>
      <c r="L11" s="4">
        <f t="shared" si="3"/>
        <v>6114.2888599999997</v>
      </c>
      <c r="M11" s="4">
        <f t="shared" si="3"/>
        <v>5294.2006000000001</v>
      </c>
      <c r="N11" s="24">
        <f t="shared" si="3"/>
        <v>0</v>
      </c>
      <c r="O11" s="59">
        <v>0</v>
      </c>
      <c r="P11" s="31">
        <f>SUM(E11:O11)</f>
        <v>21617.729210000001</v>
      </c>
    </row>
    <row r="12" spans="1:16" ht="15.75" thickBot="1">
      <c r="B12" s="6"/>
      <c r="C12" s="147" t="s">
        <v>163</v>
      </c>
      <c r="D12" s="32" t="s">
        <v>8</v>
      </c>
      <c r="E12" s="32">
        <f>SUM(E13:E15)</f>
        <v>2332.2541200000001</v>
      </c>
      <c r="F12" s="32">
        <f t="shared" ref="F12:N12" si="4">SUM(F13:F15)</f>
        <v>1580.722</v>
      </c>
      <c r="G12" s="32">
        <f t="shared" si="4"/>
        <v>1782.5134800000001</v>
      </c>
      <c r="H12" s="32">
        <f t="shared" si="4"/>
        <v>85.321290000000005</v>
      </c>
      <c r="I12" s="32">
        <f t="shared" si="4"/>
        <v>156.93809999999999</v>
      </c>
      <c r="J12" s="32">
        <f t="shared" si="4"/>
        <v>4315.8654000000006</v>
      </c>
      <c r="K12" s="32">
        <f t="shared" si="4"/>
        <v>14086.23136</v>
      </c>
      <c r="L12" s="32">
        <f t="shared" si="4"/>
        <v>32849.43086</v>
      </c>
      <c r="M12" s="32">
        <f t="shared" si="4"/>
        <v>23887.150600000001</v>
      </c>
      <c r="N12" s="33">
        <f t="shared" si="4"/>
        <v>0</v>
      </c>
      <c r="O12" s="72">
        <v>0</v>
      </c>
      <c r="P12" s="34">
        <f>SUM(E12:O12)</f>
        <v>81076.427209999994</v>
      </c>
    </row>
    <row r="13" spans="1:16" ht="21.75" thickBot="1">
      <c r="B13" s="6"/>
      <c r="C13" s="148"/>
      <c r="D13" s="32" t="s">
        <v>9</v>
      </c>
      <c r="E13" s="32">
        <f t="shared" ref="E13:N13" si="5">E17+E37+E42+E66+E70+E102+E134+E154</f>
        <v>0</v>
      </c>
      <c r="F13" s="32">
        <f t="shared" si="5"/>
        <v>0</v>
      </c>
      <c r="G13" s="32">
        <f t="shared" si="5"/>
        <v>0</v>
      </c>
      <c r="H13" s="32">
        <f t="shared" si="5"/>
        <v>0</v>
      </c>
      <c r="I13" s="32">
        <f t="shared" si="5"/>
        <v>0</v>
      </c>
      <c r="J13" s="32">
        <f t="shared" si="5"/>
        <v>0</v>
      </c>
      <c r="K13" s="32">
        <f t="shared" si="5"/>
        <v>0</v>
      </c>
      <c r="L13" s="32">
        <f t="shared" si="5"/>
        <v>18727.8</v>
      </c>
      <c r="M13" s="32">
        <f t="shared" si="5"/>
        <v>18224</v>
      </c>
      <c r="N13" s="33">
        <f t="shared" si="5"/>
        <v>0</v>
      </c>
      <c r="O13" s="71">
        <v>0</v>
      </c>
      <c r="P13" s="34">
        <f t="shared" ref="P13:P19" si="6">SUM(E13:O13)</f>
        <v>36951.800000000003</v>
      </c>
    </row>
    <row r="14" spans="1:16" ht="21.75" thickBot="1">
      <c r="B14" s="6"/>
      <c r="C14" s="148"/>
      <c r="D14" s="32" t="s">
        <v>10</v>
      </c>
      <c r="E14" s="32">
        <f t="shared" ref="E14:N14" si="7">E18+E38+E43+E67+E71+E103+E135+E155</f>
        <v>2088.203</v>
      </c>
      <c r="F14" s="32">
        <f t="shared" si="7"/>
        <v>1360</v>
      </c>
      <c r="G14" s="32">
        <f t="shared" si="7"/>
        <v>1075.463</v>
      </c>
      <c r="H14" s="32">
        <f t="shared" si="7"/>
        <v>0</v>
      </c>
      <c r="I14" s="32">
        <f t="shared" si="7"/>
        <v>0</v>
      </c>
      <c r="J14" s="32">
        <f t="shared" si="7"/>
        <v>0</v>
      </c>
      <c r="K14" s="32">
        <f t="shared" si="7"/>
        <v>10006.86</v>
      </c>
      <c r="L14" s="32">
        <f t="shared" si="7"/>
        <v>8605.3420000000006</v>
      </c>
      <c r="M14" s="32">
        <f t="shared" si="7"/>
        <v>368.95</v>
      </c>
      <c r="N14" s="33">
        <f t="shared" si="7"/>
        <v>0</v>
      </c>
      <c r="O14" s="72">
        <v>0</v>
      </c>
      <c r="P14" s="34">
        <f t="shared" si="6"/>
        <v>23504.818000000003</v>
      </c>
    </row>
    <row r="15" spans="1:16" ht="32.25" thickBot="1">
      <c r="B15" s="6"/>
      <c r="C15" s="149"/>
      <c r="D15" s="32" t="s">
        <v>11</v>
      </c>
      <c r="E15" s="32">
        <f t="shared" ref="E15:N15" si="8">E19+E39+E44+E68+E72+E104+E136+E156</f>
        <v>244.05111999999997</v>
      </c>
      <c r="F15" s="32">
        <f t="shared" si="8"/>
        <v>220.72200000000001</v>
      </c>
      <c r="G15" s="32">
        <f t="shared" si="8"/>
        <v>707.05048000000011</v>
      </c>
      <c r="H15" s="32">
        <f t="shared" si="8"/>
        <v>85.321290000000005</v>
      </c>
      <c r="I15" s="32">
        <f t="shared" si="8"/>
        <v>156.93809999999999</v>
      </c>
      <c r="J15" s="32">
        <f t="shared" si="8"/>
        <v>4315.8654000000006</v>
      </c>
      <c r="K15" s="32">
        <f t="shared" si="8"/>
        <v>4079.3713599999992</v>
      </c>
      <c r="L15" s="32">
        <f t="shared" si="8"/>
        <v>5516.2888599999997</v>
      </c>
      <c r="M15" s="32">
        <f t="shared" si="8"/>
        <v>5294.2006000000001</v>
      </c>
      <c r="N15" s="33">
        <f t="shared" si="8"/>
        <v>0</v>
      </c>
      <c r="O15" s="71">
        <v>0</v>
      </c>
      <c r="P15" s="34">
        <f>SUM(E15:O15)</f>
        <v>20619.809209999999</v>
      </c>
    </row>
    <row r="16" spans="1:16" ht="29.25" customHeight="1" thickBot="1">
      <c r="B16" s="6"/>
      <c r="C16" s="102" t="s">
        <v>14</v>
      </c>
      <c r="D16" s="4" t="s">
        <v>8</v>
      </c>
      <c r="E16" s="4">
        <f>SUM(E17:E19)</f>
        <v>744.13912000000005</v>
      </c>
      <c r="F16" s="4">
        <f t="shared" ref="F16:L16" si="9">SUM(F17:F19)</f>
        <v>0</v>
      </c>
      <c r="G16" s="4">
        <f t="shared" si="9"/>
        <v>0</v>
      </c>
      <c r="H16" s="4">
        <f t="shared" si="9"/>
        <v>0</v>
      </c>
      <c r="I16" s="4">
        <f t="shared" si="9"/>
        <v>0</v>
      </c>
      <c r="J16" s="4">
        <f t="shared" si="9"/>
        <v>0</v>
      </c>
      <c r="K16" s="4">
        <f t="shared" si="9"/>
        <v>0</v>
      </c>
      <c r="L16" s="4">
        <f t="shared" si="9"/>
        <v>0</v>
      </c>
      <c r="M16" s="4">
        <f>SUM(M17:M19)</f>
        <v>380</v>
      </c>
      <c r="N16" s="24">
        <f t="shared" ref="N16:O16" si="10">SUM(N17:N19)</f>
        <v>0</v>
      </c>
      <c r="O16" s="28">
        <f t="shared" si="10"/>
        <v>0</v>
      </c>
      <c r="P16" s="31">
        <f>SUM(E16:O16)</f>
        <v>1124.13912</v>
      </c>
    </row>
    <row r="17" spans="2:16" ht="21.75" thickBot="1">
      <c r="B17" s="6" t="s">
        <v>12</v>
      </c>
      <c r="C17" s="111"/>
      <c r="D17" s="4" t="s">
        <v>9</v>
      </c>
      <c r="E17" s="4">
        <f>E21+E25+E29</f>
        <v>0</v>
      </c>
      <c r="F17" s="4">
        <f t="shared" ref="F17:N17" si="11">F21+F25+F29</f>
        <v>0</v>
      </c>
      <c r="G17" s="4">
        <f t="shared" si="11"/>
        <v>0</v>
      </c>
      <c r="H17" s="4">
        <f t="shared" si="11"/>
        <v>0</v>
      </c>
      <c r="I17" s="4">
        <f t="shared" si="11"/>
        <v>0</v>
      </c>
      <c r="J17" s="4">
        <f t="shared" si="11"/>
        <v>0</v>
      </c>
      <c r="K17" s="4">
        <f t="shared" si="11"/>
        <v>0</v>
      </c>
      <c r="L17" s="4">
        <f t="shared" si="11"/>
        <v>0</v>
      </c>
      <c r="M17" s="4">
        <f t="shared" si="11"/>
        <v>0</v>
      </c>
      <c r="N17" s="24">
        <f t="shared" si="11"/>
        <v>0</v>
      </c>
      <c r="O17" s="59">
        <v>0</v>
      </c>
      <c r="P17" s="31">
        <f t="shared" si="6"/>
        <v>0</v>
      </c>
    </row>
    <row r="18" spans="2:16" ht="42.75" thickBot="1">
      <c r="B18" s="6" t="s">
        <v>13</v>
      </c>
      <c r="C18" s="111"/>
      <c r="D18" s="4" t="s">
        <v>10</v>
      </c>
      <c r="E18" s="4">
        <f>E22+E26+E30</f>
        <v>579.495</v>
      </c>
      <c r="F18" s="4">
        <f t="shared" ref="F18:N18" si="12">F22+F26+F30</f>
        <v>0</v>
      </c>
      <c r="G18" s="4">
        <f t="shared" si="12"/>
        <v>0</v>
      </c>
      <c r="H18" s="4">
        <f t="shared" si="12"/>
        <v>0</v>
      </c>
      <c r="I18" s="4">
        <f t="shared" si="12"/>
        <v>0</v>
      </c>
      <c r="J18" s="4">
        <f t="shared" si="12"/>
        <v>0</v>
      </c>
      <c r="K18" s="4">
        <f t="shared" si="12"/>
        <v>0</v>
      </c>
      <c r="L18" s="4">
        <f t="shared" si="12"/>
        <v>0</v>
      </c>
      <c r="M18" s="4">
        <f t="shared" si="12"/>
        <v>0</v>
      </c>
      <c r="N18" s="24">
        <f t="shared" si="12"/>
        <v>0</v>
      </c>
      <c r="O18" s="28">
        <v>0</v>
      </c>
      <c r="P18" s="31">
        <f t="shared" si="6"/>
        <v>579.495</v>
      </c>
    </row>
    <row r="19" spans="2:16" ht="32.25" thickBot="1">
      <c r="B19" s="6"/>
      <c r="C19" s="103"/>
      <c r="D19" s="7" t="s">
        <v>11</v>
      </c>
      <c r="E19" s="7">
        <f>E23+E27+E31</f>
        <v>164.64411999999999</v>
      </c>
      <c r="F19" s="7">
        <f t="shared" ref="F19:N19" si="13">F23+F27+F31</f>
        <v>0</v>
      </c>
      <c r="G19" s="7">
        <f t="shared" si="13"/>
        <v>0</v>
      </c>
      <c r="H19" s="7">
        <f t="shared" si="13"/>
        <v>0</v>
      </c>
      <c r="I19" s="7">
        <f t="shared" si="13"/>
        <v>0</v>
      </c>
      <c r="J19" s="7">
        <f t="shared" si="13"/>
        <v>0</v>
      </c>
      <c r="K19" s="7">
        <f t="shared" si="13"/>
        <v>0</v>
      </c>
      <c r="L19" s="7">
        <f t="shared" si="13"/>
        <v>0</v>
      </c>
      <c r="M19" s="7">
        <f>M23+M27+M31+M35</f>
        <v>380</v>
      </c>
      <c r="N19" s="26">
        <f t="shared" si="13"/>
        <v>0</v>
      </c>
      <c r="O19" s="60">
        <v>0</v>
      </c>
      <c r="P19" s="31">
        <f t="shared" si="6"/>
        <v>544.64411999999993</v>
      </c>
    </row>
    <row r="20" spans="2:16" ht="42.75" customHeight="1">
      <c r="B20" s="8"/>
      <c r="C20" s="131" t="s">
        <v>15</v>
      </c>
      <c r="D20" s="40" t="s">
        <v>8</v>
      </c>
      <c r="E20" s="41">
        <v>354.97433000000001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2">
        <v>0</v>
      </c>
      <c r="O20" s="68">
        <v>0</v>
      </c>
      <c r="P20" s="38">
        <f t="shared" ref="P20:P38" si="14">SUM(E20:O20)</f>
        <v>354.97433000000001</v>
      </c>
    </row>
    <row r="21" spans="2:16" ht="22.5">
      <c r="B21" s="8"/>
      <c r="C21" s="132"/>
      <c r="D21" s="43" t="s">
        <v>9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44">
        <v>0</v>
      </c>
      <c r="O21" s="69">
        <v>0</v>
      </c>
      <c r="P21" s="38">
        <f t="shared" si="14"/>
        <v>0</v>
      </c>
    </row>
    <row r="22" spans="2:16" ht="22.5">
      <c r="B22" s="8"/>
      <c r="C22" s="132"/>
      <c r="D22" s="43" t="s">
        <v>10</v>
      </c>
      <c r="E22" s="39">
        <v>260.04000000000002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44">
        <v>0</v>
      </c>
      <c r="O22" s="69">
        <v>0</v>
      </c>
      <c r="P22" s="38">
        <f t="shared" si="14"/>
        <v>260.04000000000002</v>
      </c>
    </row>
    <row r="23" spans="2:16" ht="34.5" thickBot="1">
      <c r="B23" s="8"/>
      <c r="C23" s="133"/>
      <c r="D23" s="48" t="s">
        <v>11</v>
      </c>
      <c r="E23" s="49">
        <v>94.934330000000003</v>
      </c>
      <c r="F23" s="49">
        <v>0</v>
      </c>
      <c r="G23" s="49">
        <v>0</v>
      </c>
      <c r="H23" s="49">
        <v>0</v>
      </c>
      <c r="I23" s="49">
        <v>0</v>
      </c>
      <c r="J23" s="49">
        <v>0</v>
      </c>
      <c r="K23" s="49">
        <v>0</v>
      </c>
      <c r="L23" s="49">
        <v>0</v>
      </c>
      <c r="M23" s="49">
        <v>0</v>
      </c>
      <c r="N23" s="50">
        <v>0</v>
      </c>
      <c r="O23" s="70">
        <v>0</v>
      </c>
      <c r="P23" s="38">
        <f t="shared" si="14"/>
        <v>94.934330000000003</v>
      </c>
    </row>
    <row r="24" spans="2:16" ht="54" customHeight="1">
      <c r="B24" s="8"/>
      <c r="C24" s="131" t="s">
        <v>16</v>
      </c>
      <c r="D24" s="40" t="s">
        <v>8</v>
      </c>
      <c r="E24" s="41">
        <v>389.16478999999998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42">
        <v>0</v>
      </c>
      <c r="O24" s="73">
        <v>0</v>
      </c>
      <c r="P24" s="38">
        <f t="shared" si="14"/>
        <v>389.16478999999998</v>
      </c>
    </row>
    <row r="25" spans="2:16" ht="22.5">
      <c r="B25" s="8"/>
      <c r="C25" s="132"/>
      <c r="D25" s="43" t="s">
        <v>9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44">
        <v>0</v>
      </c>
      <c r="O25" s="74">
        <v>0</v>
      </c>
      <c r="P25" s="38">
        <f t="shared" si="14"/>
        <v>0</v>
      </c>
    </row>
    <row r="26" spans="2:16" ht="22.5">
      <c r="B26" s="8"/>
      <c r="C26" s="132"/>
      <c r="D26" s="43" t="s">
        <v>10</v>
      </c>
      <c r="E26" s="39">
        <v>319.45499999999998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44">
        <v>0</v>
      </c>
      <c r="O26" s="74">
        <v>0</v>
      </c>
      <c r="P26" s="38">
        <f t="shared" si="14"/>
        <v>319.45499999999998</v>
      </c>
    </row>
    <row r="27" spans="2:16" ht="34.5" thickBot="1">
      <c r="B27" s="8"/>
      <c r="C27" s="133"/>
      <c r="D27" s="48" t="s">
        <v>11</v>
      </c>
      <c r="E27" s="49">
        <v>69.709789999999998</v>
      </c>
      <c r="F27" s="49">
        <v>0</v>
      </c>
      <c r="G27" s="49">
        <v>0</v>
      </c>
      <c r="H27" s="49">
        <v>0</v>
      </c>
      <c r="I27" s="49">
        <v>0</v>
      </c>
      <c r="J27" s="49">
        <v>0</v>
      </c>
      <c r="K27" s="49">
        <v>0</v>
      </c>
      <c r="L27" s="49">
        <v>0</v>
      </c>
      <c r="M27" s="49">
        <v>0</v>
      </c>
      <c r="N27" s="50">
        <v>0</v>
      </c>
      <c r="O27" s="75">
        <v>0</v>
      </c>
      <c r="P27" s="38">
        <f t="shared" si="14"/>
        <v>69.709789999999998</v>
      </c>
    </row>
    <row r="28" spans="2:16" ht="31.5" customHeight="1">
      <c r="B28" s="8"/>
      <c r="C28" s="131" t="s">
        <v>17</v>
      </c>
      <c r="D28" s="40" t="s">
        <v>8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2">
        <v>0</v>
      </c>
      <c r="O28" s="68">
        <v>0</v>
      </c>
      <c r="P28" s="38">
        <f t="shared" si="14"/>
        <v>0</v>
      </c>
    </row>
    <row r="29" spans="2:16" ht="22.5">
      <c r="B29" s="8"/>
      <c r="C29" s="132"/>
      <c r="D29" s="43" t="s">
        <v>9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44">
        <v>0</v>
      </c>
      <c r="O29" s="69">
        <v>0</v>
      </c>
      <c r="P29" s="38">
        <f t="shared" si="14"/>
        <v>0</v>
      </c>
    </row>
    <row r="30" spans="2:16" ht="22.5">
      <c r="B30" s="8"/>
      <c r="C30" s="132"/>
      <c r="D30" s="43" t="s">
        <v>10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44">
        <v>0</v>
      </c>
      <c r="O30" s="69">
        <v>0</v>
      </c>
      <c r="P30" s="38">
        <f t="shared" si="14"/>
        <v>0</v>
      </c>
    </row>
    <row r="31" spans="2:16" ht="34.5" thickBot="1">
      <c r="B31" s="8"/>
      <c r="C31" s="132"/>
      <c r="D31" s="48" t="s">
        <v>11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50">
        <v>0</v>
      </c>
      <c r="O31" s="70">
        <v>0</v>
      </c>
      <c r="P31" s="98">
        <f t="shared" si="14"/>
        <v>0</v>
      </c>
    </row>
    <row r="32" spans="2:16" ht="15" customHeight="1">
      <c r="B32" s="97"/>
      <c r="C32" s="134" t="s">
        <v>170</v>
      </c>
      <c r="D32" s="40" t="s">
        <v>8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380</v>
      </c>
      <c r="N32" s="41">
        <v>0</v>
      </c>
      <c r="O32" s="41">
        <v>0</v>
      </c>
      <c r="P32" s="99">
        <f t="shared" si="14"/>
        <v>380</v>
      </c>
    </row>
    <row r="33" spans="2:16" ht="22.5" customHeight="1">
      <c r="B33" s="97"/>
      <c r="C33" s="135"/>
      <c r="D33" s="43" t="s">
        <v>9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100">
        <f t="shared" si="14"/>
        <v>0</v>
      </c>
    </row>
    <row r="34" spans="2:16" ht="22.5" customHeight="1">
      <c r="B34" s="97"/>
      <c r="C34" s="135"/>
      <c r="D34" s="43" t="s">
        <v>10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100">
        <f t="shared" si="14"/>
        <v>0</v>
      </c>
    </row>
    <row r="35" spans="2:16" ht="32.25" customHeight="1" thickBot="1">
      <c r="B35" s="97"/>
      <c r="C35" s="136"/>
      <c r="D35" s="45" t="s">
        <v>11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380</v>
      </c>
      <c r="N35" s="46">
        <v>0</v>
      </c>
      <c r="O35" s="46">
        <v>0</v>
      </c>
      <c r="P35" s="101">
        <f t="shared" si="14"/>
        <v>380</v>
      </c>
    </row>
    <row r="36" spans="2:16" ht="60.75" customHeight="1" thickBot="1">
      <c r="B36" s="8"/>
      <c r="C36" s="111" t="s">
        <v>18</v>
      </c>
      <c r="D36" s="4" t="s">
        <v>8</v>
      </c>
      <c r="E36" s="4">
        <v>0</v>
      </c>
      <c r="F36" s="4">
        <v>1580.722</v>
      </c>
      <c r="G36" s="4">
        <v>354.41448000000003</v>
      </c>
      <c r="H36" s="4">
        <v>85.321290000000005</v>
      </c>
      <c r="I36" s="4">
        <v>0</v>
      </c>
      <c r="J36" s="4">
        <v>0</v>
      </c>
      <c r="K36" s="4">
        <v>1070.9804999999999</v>
      </c>
      <c r="L36" s="4">
        <v>605.70221000000004</v>
      </c>
      <c r="M36" s="4">
        <v>781.57560000000001</v>
      </c>
      <c r="N36" s="24">
        <v>0</v>
      </c>
      <c r="O36" s="94">
        <v>0</v>
      </c>
      <c r="P36" s="30">
        <f t="shared" si="14"/>
        <v>4478.7160800000001</v>
      </c>
    </row>
    <row r="37" spans="2:16" ht="21.75" thickBot="1">
      <c r="B37" s="8"/>
      <c r="C37" s="111"/>
      <c r="D37" s="4" t="s">
        <v>9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24">
        <v>0</v>
      </c>
      <c r="O37" s="28">
        <v>0</v>
      </c>
      <c r="P37" s="31">
        <f t="shared" si="14"/>
        <v>0</v>
      </c>
    </row>
    <row r="38" spans="2:16" ht="21.75" thickBot="1">
      <c r="B38" s="8"/>
      <c r="C38" s="111"/>
      <c r="D38" s="4" t="s">
        <v>10</v>
      </c>
      <c r="E38" s="4">
        <v>0</v>
      </c>
      <c r="F38" s="4">
        <v>1360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24">
        <v>0</v>
      </c>
      <c r="O38" s="59">
        <v>0</v>
      </c>
      <c r="P38" s="31">
        <f t="shared" si="14"/>
        <v>1360</v>
      </c>
    </row>
    <row r="39" spans="2:16" ht="32.25" thickBot="1">
      <c r="B39" s="8"/>
      <c r="C39" s="103"/>
      <c r="D39" s="4" t="s">
        <v>11</v>
      </c>
      <c r="E39" s="4">
        <v>0</v>
      </c>
      <c r="F39" s="4">
        <v>220.72200000000001</v>
      </c>
      <c r="G39" s="4">
        <v>354.41448000000003</v>
      </c>
      <c r="H39" s="4">
        <v>85.321290000000005</v>
      </c>
      <c r="I39" s="4">
        <v>0</v>
      </c>
      <c r="J39" s="4">
        <v>0</v>
      </c>
      <c r="K39" s="4">
        <v>1070.9804999999999</v>
      </c>
      <c r="L39" s="4">
        <v>605.70221000000004</v>
      </c>
      <c r="M39" s="4">
        <v>781.57560000000001</v>
      </c>
      <c r="N39" s="24">
        <v>0</v>
      </c>
      <c r="O39" s="28">
        <v>0</v>
      </c>
      <c r="P39" s="31">
        <f>SUM(E39:O39)</f>
        <v>3118.7160800000001</v>
      </c>
    </row>
    <row r="40" spans="2:16" ht="6" customHeight="1">
      <c r="B40" s="8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26"/>
      <c r="O40" s="59">
        <v>0</v>
      </c>
      <c r="P40" s="31">
        <f t="shared" ref="P40:P61" si="15">SUM(E40:N40)</f>
        <v>0</v>
      </c>
    </row>
    <row r="41" spans="2:16" ht="54" customHeight="1" thickBot="1">
      <c r="B41" s="8"/>
      <c r="C41" s="123" t="s">
        <v>19</v>
      </c>
      <c r="D41" s="4" t="s">
        <v>8</v>
      </c>
      <c r="E41" s="4">
        <f>SUM(E42:E44)</f>
        <v>1588.115</v>
      </c>
      <c r="F41" s="4">
        <f t="shared" ref="F41:N41" si="16">SUM(F42:F44)</f>
        <v>0</v>
      </c>
      <c r="G41" s="4">
        <f t="shared" si="16"/>
        <v>1358.0989999999999</v>
      </c>
      <c r="H41" s="4">
        <f t="shared" si="16"/>
        <v>0</v>
      </c>
      <c r="I41" s="4">
        <f t="shared" si="16"/>
        <v>0</v>
      </c>
      <c r="J41" s="4">
        <f t="shared" si="16"/>
        <v>0</v>
      </c>
      <c r="K41" s="4">
        <f t="shared" si="16"/>
        <v>0</v>
      </c>
      <c r="L41" s="4">
        <f t="shared" si="16"/>
        <v>0</v>
      </c>
      <c r="M41" s="4">
        <f t="shared" si="16"/>
        <v>0</v>
      </c>
      <c r="N41" s="24">
        <f t="shared" si="16"/>
        <v>0</v>
      </c>
      <c r="O41" s="59">
        <v>0</v>
      </c>
      <c r="P41" s="31">
        <f>SUM(E41:O41)</f>
        <v>2946.2139999999999</v>
      </c>
    </row>
    <row r="42" spans="2:16" ht="21.75" thickBot="1">
      <c r="B42" s="8"/>
      <c r="C42" s="123"/>
      <c r="D42" s="4" t="s">
        <v>9</v>
      </c>
      <c r="E42" s="4">
        <f>E46+E50+E54+E58+E62</f>
        <v>0</v>
      </c>
      <c r="F42" s="4">
        <f t="shared" ref="F42:N42" si="17">F46+F50+F54+F58+F62</f>
        <v>0</v>
      </c>
      <c r="G42" s="4">
        <f t="shared" si="17"/>
        <v>0</v>
      </c>
      <c r="H42" s="4">
        <f t="shared" si="17"/>
        <v>0</v>
      </c>
      <c r="I42" s="4">
        <f t="shared" si="17"/>
        <v>0</v>
      </c>
      <c r="J42" s="4">
        <f t="shared" si="17"/>
        <v>0</v>
      </c>
      <c r="K42" s="4">
        <f t="shared" si="17"/>
        <v>0</v>
      </c>
      <c r="L42" s="4">
        <f t="shared" si="17"/>
        <v>0</v>
      </c>
      <c r="M42" s="4">
        <f t="shared" si="17"/>
        <v>0</v>
      </c>
      <c r="N42" s="24">
        <f t="shared" si="17"/>
        <v>0</v>
      </c>
      <c r="O42" s="28">
        <v>0</v>
      </c>
      <c r="P42" s="31">
        <f t="shared" ref="P42:P60" si="18">SUM(E42:O42)</f>
        <v>0</v>
      </c>
    </row>
    <row r="43" spans="2:16" ht="21.75" thickBot="1">
      <c r="B43" s="8"/>
      <c r="C43" s="123"/>
      <c r="D43" s="4" t="s">
        <v>10</v>
      </c>
      <c r="E43" s="4">
        <f>E47+E51+E55+E59+E63</f>
        <v>1508.7080000000001</v>
      </c>
      <c r="F43" s="4">
        <f t="shared" ref="F43:N43" si="19">F47+F51+F55+F59+F63</f>
        <v>0</v>
      </c>
      <c r="G43" s="4">
        <f t="shared" si="19"/>
        <v>1075.463</v>
      </c>
      <c r="H43" s="4">
        <f t="shared" si="19"/>
        <v>0</v>
      </c>
      <c r="I43" s="4">
        <f t="shared" si="19"/>
        <v>0</v>
      </c>
      <c r="J43" s="4">
        <f t="shared" si="19"/>
        <v>0</v>
      </c>
      <c r="K43" s="4">
        <f t="shared" si="19"/>
        <v>0</v>
      </c>
      <c r="L43" s="4">
        <f t="shared" si="19"/>
        <v>0</v>
      </c>
      <c r="M43" s="4">
        <f t="shared" si="19"/>
        <v>0</v>
      </c>
      <c r="N43" s="24">
        <f t="shared" si="19"/>
        <v>0</v>
      </c>
      <c r="O43" s="59">
        <v>0</v>
      </c>
      <c r="P43" s="31">
        <f t="shared" si="18"/>
        <v>2584.1710000000003</v>
      </c>
    </row>
    <row r="44" spans="2:16" ht="32.25" thickBot="1">
      <c r="B44" s="8"/>
      <c r="C44" s="123"/>
      <c r="D44" s="7" t="s">
        <v>11</v>
      </c>
      <c r="E44" s="7">
        <f>E48+E52+E56+E60+E64</f>
        <v>79.406999999999996</v>
      </c>
      <c r="F44" s="7">
        <f t="shared" ref="F44:N44" si="20">F48+F52+F56+F60+F64</f>
        <v>0</v>
      </c>
      <c r="G44" s="7">
        <f t="shared" si="20"/>
        <v>282.63600000000002</v>
      </c>
      <c r="H44" s="7">
        <f t="shared" si="20"/>
        <v>0</v>
      </c>
      <c r="I44" s="7">
        <f t="shared" si="20"/>
        <v>0</v>
      </c>
      <c r="J44" s="7">
        <f t="shared" si="20"/>
        <v>0</v>
      </c>
      <c r="K44" s="7">
        <f t="shared" si="20"/>
        <v>0</v>
      </c>
      <c r="L44" s="7">
        <f t="shared" si="20"/>
        <v>0</v>
      </c>
      <c r="M44" s="7">
        <f t="shared" si="20"/>
        <v>0</v>
      </c>
      <c r="N44" s="26">
        <f t="shared" si="20"/>
        <v>0</v>
      </c>
      <c r="O44" s="28">
        <v>0</v>
      </c>
      <c r="P44" s="31">
        <f t="shared" si="18"/>
        <v>362.04300000000001</v>
      </c>
    </row>
    <row r="45" spans="2:16" ht="36.75" customHeight="1">
      <c r="B45" s="8"/>
      <c r="C45" s="131" t="s">
        <v>20</v>
      </c>
      <c r="D45" s="41" t="s">
        <v>8</v>
      </c>
      <c r="E45" s="41">
        <f>SUM(E46:E48)</f>
        <v>1061.799</v>
      </c>
      <c r="F45" s="41">
        <f t="shared" ref="F45:N45" si="21">SUM(F46:F48)</f>
        <v>0</v>
      </c>
      <c r="G45" s="41">
        <f t="shared" si="21"/>
        <v>0</v>
      </c>
      <c r="H45" s="41">
        <f t="shared" si="21"/>
        <v>0</v>
      </c>
      <c r="I45" s="41">
        <f t="shared" si="21"/>
        <v>0</v>
      </c>
      <c r="J45" s="41">
        <f t="shared" si="21"/>
        <v>0</v>
      </c>
      <c r="K45" s="41">
        <f t="shared" si="21"/>
        <v>0</v>
      </c>
      <c r="L45" s="41">
        <f t="shared" si="21"/>
        <v>0</v>
      </c>
      <c r="M45" s="41">
        <f t="shared" si="21"/>
        <v>0</v>
      </c>
      <c r="N45" s="42">
        <f t="shared" si="21"/>
        <v>0</v>
      </c>
      <c r="O45" s="73">
        <v>0</v>
      </c>
      <c r="P45" s="38">
        <f t="shared" si="18"/>
        <v>1061.799</v>
      </c>
    </row>
    <row r="46" spans="2:16" ht="22.5">
      <c r="B46" s="8"/>
      <c r="C46" s="132"/>
      <c r="D46" s="39" t="s">
        <v>9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44">
        <v>0</v>
      </c>
      <c r="O46" s="74">
        <v>0</v>
      </c>
      <c r="P46" s="38">
        <f t="shared" si="18"/>
        <v>0</v>
      </c>
    </row>
    <row r="47" spans="2:16" ht="22.5">
      <c r="B47" s="8"/>
      <c r="C47" s="132"/>
      <c r="D47" s="39" t="s">
        <v>10</v>
      </c>
      <c r="E47" s="39">
        <v>1008.708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44">
        <v>0</v>
      </c>
      <c r="O47" s="74">
        <v>0</v>
      </c>
      <c r="P47" s="38">
        <f t="shared" si="18"/>
        <v>1008.708</v>
      </c>
    </row>
    <row r="48" spans="2:16" ht="33" customHeight="1" thickBot="1">
      <c r="B48" s="8"/>
      <c r="C48" s="133"/>
      <c r="D48" s="46" t="s">
        <v>11</v>
      </c>
      <c r="E48" s="46">
        <v>53.091000000000001</v>
      </c>
      <c r="F48" s="46">
        <v>0</v>
      </c>
      <c r="G48" s="46">
        <v>0</v>
      </c>
      <c r="H48" s="46">
        <v>0</v>
      </c>
      <c r="I48" s="46">
        <v>0</v>
      </c>
      <c r="J48" s="46">
        <v>0</v>
      </c>
      <c r="K48" s="46">
        <v>0</v>
      </c>
      <c r="L48" s="46">
        <v>0</v>
      </c>
      <c r="M48" s="46">
        <v>0</v>
      </c>
      <c r="N48" s="47">
        <v>0</v>
      </c>
      <c r="O48" s="75">
        <v>0</v>
      </c>
      <c r="P48" s="38">
        <f t="shared" si="18"/>
        <v>53.091000000000001</v>
      </c>
    </row>
    <row r="49" spans="2:16" ht="24.75" customHeight="1">
      <c r="B49" s="8"/>
      <c r="C49" s="131" t="s">
        <v>21</v>
      </c>
      <c r="D49" s="41" t="s">
        <v>8</v>
      </c>
      <c r="E49" s="41">
        <f>SUM(E50:E52)</f>
        <v>526.31600000000003</v>
      </c>
      <c r="F49" s="41">
        <f t="shared" ref="F49:N49" si="22">SUM(F50:F52)</f>
        <v>0</v>
      </c>
      <c r="G49" s="41">
        <f t="shared" si="22"/>
        <v>0</v>
      </c>
      <c r="H49" s="41">
        <f t="shared" si="22"/>
        <v>0</v>
      </c>
      <c r="I49" s="41">
        <f t="shared" si="22"/>
        <v>0</v>
      </c>
      <c r="J49" s="41">
        <f t="shared" si="22"/>
        <v>0</v>
      </c>
      <c r="K49" s="41">
        <f t="shared" si="22"/>
        <v>0</v>
      </c>
      <c r="L49" s="41">
        <f t="shared" si="22"/>
        <v>0</v>
      </c>
      <c r="M49" s="41">
        <f t="shared" si="22"/>
        <v>0</v>
      </c>
      <c r="N49" s="42">
        <f t="shared" si="22"/>
        <v>0</v>
      </c>
      <c r="O49" s="73">
        <v>0</v>
      </c>
      <c r="P49" s="38">
        <f t="shared" si="18"/>
        <v>526.31600000000003</v>
      </c>
    </row>
    <row r="50" spans="2:16" ht="22.5">
      <c r="B50" s="8"/>
      <c r="C50" s="132"/>
      <c r="D50" s="39" t="s">
        <v>9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44">
        <v>0</v>
      </c>
      <c r="O50" s="74">
        <v>0</v>
      </c>
      <c r="P50" s="38">
        <f t="shared" si="18"/>
        <v>0</v>
      </c>
    </row>
    <row r="51" spans="2:16" ht="22.5">
      <c r="B51" s="8"/>
      <c r="C51" s="132"/>
      <c r="D51" s="39" t="s">
        <v>10</v>
      </c>
      <c r="E51" s="39">
        <v>500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44">
        <v>0</v>
      </c>
      <c r="O51" s="74">
        <v>0</v>
      </c>
      <c r="P51" s="38">
        <f t="shared" si="18"/>
        <v>500</v>
      </c>
    </row>
    <row r="52" spans="2:16" ht="34.5" thickBot="1">
      <c r="B52" s="8"/>
      <c r="C52" s="133"/>
      <c r="D52" s="46" t="s">
        <v>11</v>
      </c>
      <c r="E52" s="46">
        <v>26.315999999999999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  <c r="L52" s="46">
        <v>0</v>
      </c>
      <c r="M52" s="46">
        <v>0</v>
      </c>
      <c r="N52" s="47">
        <v>0</v>
      </c>
      <c r="O52" s="75">
        <v>0</v>
      </c>
      <c r="P52" s="38">
        <f t="shared" si="18"/>
        <v>26.315999999999999</v>
      </c>
    </row>
    <row r="53" spans="2:16" ht="29.25" customHeight="1">
      <c r="B53" s="8"/>
      <c r="C53" s="131" t="s">
        <v>22</v>
      </c>
      <c r="D53" s="41" t="s">
        <v>8</v>
      </c>
      <c r="E53" s="41">
        <f>SUM(E54:E56)</f>
        <v>0</v>
      </c>
      <c r="F53" s="41">
        <f t="shared" ref="F53:N53" si="23">SUM(F54:F56)</f>
        <v>0</v>
      </c>
      <c r="G53" s="41">
        <f t="shared" si="23"/>
        <v>666.86099999999999</v>
      </c>
      <c r="H53" s="41">
        <f t="shared" si="23"/>
        <v>0</v>
      </c>
      <c r="I53" s="41">
        <f t="shared" si="23"/>
        <v>0</v>
      </c>
      <c r="J53" s="41">
        <f t="shared" si="23"/>
        <v>0</v>
      </c>
      <c r="K53" s="41">
        <f t="shared" si="23"/>
        <v>0</v>
      </c>
      <c r="L53" s="41">
        <f t="shared" si="23"/>
        <v>0</v>
      </c>
      <c r="M53" s="41">
        <f t="shared" si="23"/>
        <v>0</v>
      </c>
      <c r="N53" s="42">
        <f t="shared" si="23"/>
        <v>0</v>
      </c>
      <c r="O53" s="73">
        <v>0</v>
      </c>
      <c r="P53" s="38">
        <f t="shared" si="18"/>
        <v>666.86099999999999</v>
      </c>
    </row>
    <row r="54" spans="2:16" ht="22.5">
      <c r="B54" s="8"/>
      <c r="C54" s="132"/>
      <c r="D54" s="39" t="s">
        <v>9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44">
        <v>0</v>
      </c>
      <c r="O54" s="74">
        <v>0</v>
      </c>
      <c r="P54" s="38">
        <f t="shared" si="18"/>
        <v>0</v>
      </c>
    </row>
    <row r="55" spans="2:16" ht="22.5">
      <c r="B55" s="8"/>
      <c r="C55" s="132"/>
      <c r="D55" s="39" t="s">
        <v>10</v>
      </c>
      <c r="E55" s="39">
        <v>0</v>
      </c>
      <c r="F55" s="39">
        <v>0</v>
      </c>
      <c r="G55" s="39">
        <v>522.87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44">
        <v>0</v>
      </c>
      <c r="O55" s="74">
        <v>0</v>
      </c>
      <c r="P55" s="38">
        <f t="shared" si="18"/>
        <v>522.87</v>
      </c>
    </row>
    <row r="56" spans="2:16" ht="34.5" thickBot="1">
      <c r="B56" s="8"/>
      <c r="C56" s="133"/>
      <c r="D56" s="46" t="s">
        <v>11</v>
      </c>
      <c r="E56" s="46">
        <v>0</v>
      </c>
      <c r="F56" s="46">
        <v>0</v>
      </c>
      <c r="G56" s="46">
        <v>143.99100000000001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7">
        <v>0</v>
      </c>
      <c r="O56" s="75">
        <v>0</v>
      </c>
      <c r="P56" s="38">
        <f t="shared" si="18"/>
        <v>143.99100000000001</v>
      </c>
    </row>
    <row r="57" spans="2:16" ht="28.5" customHeight="1">
      <c r="B57" s="8"/>
      <c r="C57" s="131" t="s">
        <v>23</v>
      </c>
      <c r="D57" s="41" t="s">
        <v>8</v>
      </c>
      <c r="E57" s="41">
        <f>SUM(E58:E60)</f>
        <v>0</v>
      </c>
      <c r="F57" s="41">
        <f t="shared" ref="F57:N57" si="24">SUM(F58:F60)</f>
        <v>0</v>
      </c>
      <c r="G57" s="41">
        <f t="shared" si="24"/>
        <v>691.23799999999994</v>
      </c>
      <c r="H57" s="41">
        <f t="shared" si="24"/>
        <v>0</v>
      </c>
      <c r="I57" s="41">
        <f t="shared" si="24"/>
        <v>0</v>
      </c>
      <c r="J57" s="41">
        <f t="shared" si="24"/>
        <v>0</v>
      </c>
      <c r="K57" s="41">
        <f t="shared" si="24"/>
        <v>0</v>
      </c>
      <c r="L57" s="41">
        <f t="shared" si="24"/>
        <v>0</v>
      </c>
      <c r="M57" s="41">
        <f t="shared" si="24"/>
        <v>0</v>
      </c>
      <c r="N57" s="42">
        <f t="shared" si="24"/>
        <v>0</v>
      </c>
      <c r="O57" s="68">
        <v>0</v>
      </c>
      <c r="P57" s="38">
        <f t="shared" si="18"/>
        <v>691.23799999999994</v>
      </c>
    </row>
    <row r="58" spans="2:16" ht="22.5">
      <c r="B58" s="8"/>
      <c r="C58" s="132"/>
      <c r="D58" s="39" t="s">
        <v>9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44">
        <v>0</v>
      </c>
      <c r="O58" s="69">
        <v>0</v>
      </c>
      <c r="P58" s="38">
        <f t="shared" si="18"/>
        <v>0</v>
      </c>
    </row>
    <row r="59" spans="2:16" ht="22.5">
      <c r="B59" s="8"/>
      <c r="C59" s="132"/>
      <c r="D59" s="39" t="s">
        <v>10</v>
      </c>
      <c r="E59" s="39">
        <v>0</v>
      </c>
      <c r="F59" s="39">
        <v>0</v>
      </c>
      <c r="G59" s="39">
        <v>552.59299999999996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44">
        <v>0</v>
      </c>
      <c r="O59" s="69">
        <v>0</v>
      </c>
      <c r="P59" s="38">
        <f t="shared" si="18"/>
        <v>552.59299999999996</v>
      </c>
    </row>
    <row r="60" spans="2:16" ht="34.5" thickBot="1">
      <c r="B60" s="8"/>
      <c r="C60" s="133"/>
      <c r="D60" s="46" t="s">
        <v>11</v>
      </c>
      <c r="E60" s="46">
        <v>0</v>
      </c>
      <c r="F60" s="46">
        <v>0</v>
      </c>
      <c r="G60" s="46">
        <v>138.64500000000001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7">
        <v>0</v>
      </c>
      <c r="O60" s="70">
        <v>0</v>
      </c>
      <c r="P60" s="38">
        <f t="shared" si="18"/>
        <v>138.64500000000001</v>
      </c>
    </row>
    <row r="61" spans="2:16" ht="23.25" customHeight="1">
      <c r="B61" s="8"/>
      <c r="C61" s="131" t="s">
        <v>24</v>
      </c>
      <c r="D61" s="41" t="s">
        <v>8</v>
      </c>
      <c r="E61" s="41">
        <f>SUM(E62:E64)</f>
        <v>0</v>
      </c>
      <c r="F61" s="41">
        <f t="shared" ref="F61:N61" si="25">SUM(F62:F64)</f>
        <v>0</v>
      </c>
      <c r="G61" s="41">
        <f t="shared" si="25"/>
        <v>0</v>
      </c>
      <c r="H61" s="41">
        <f t="shared" si="25"/>
        <v>0</v>
      </c>
      <c r="I61" s="41">
        <f t="shared" si="25"/>
        <v>0</v>
      </c>
      <c r="J61" s="41">
        <f t="shared" si="25"/>
        <v>0</v>
      </c>
      <c r="K61" s="41">
        <f t="shared" si="25"/>
        <v>0</v>
      </c>
      <c r="L61" s="41">
        <f t="shared" si="25"/>
        <v>0</v>
      </c>
      <c r="M61" s="41">
        <f t="shared" si="25"/>
        <v>0</v>
      </c>
      <c r="N61" s="76">
        <f t="shared" si="25"/>
        <v>0</v>
      </c>
      <c r="O61" s="73">
        <v>0</v>
      </c>
      <c r="P61" s="38">
        <f t="shared" si="15"/>
        <v>0</v>
      </c>
    </row>
    <row r="62" spans="2:16" ht="22.5">
      <c r="B62" s="8"/>
      <c r="C62" s="132"/>
      <c r="D62" s="39" t="s">
        <v>9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77">
        <v>0</v>
      </c>
      <c r="O62" s="74">
        <v>0</v>
      </c>
      <c r="P62" s="38">
        <f t="shared" ref="P62:P68" si="26">SUM(E62:O62)</f>
        <v>0</v>
      </c>
    </row>
    <row r="63" spans="2:16" ht="22.5">
      <c r="B63" s="8"/>
      <c r="C63" s="132"/>
      <c r="D63" s="39" t="s">
        <v>10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77">
        <v>0</v>
      </c>
      <c r="O63" s="74">
        <v>0</v>
      </c>
      <c r="P63" s="38">
        <f t="shared" si="26"/>
        <v>0</v>
      </c>
    </row>
    <row r="64" spans="2:16" ht="34.5" thickBot="1">
      <c r="B64" s="8"/>
      <c r="C64" s="133"/>
      <c r="D64" s="46" t="s">
        <v>11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78">
        <v>0</v>
      </c>
      <c r="O64" s="75">
        <v>0</v>
      </c>
      <c r="P64" s="38">
        <f t="shared" si="26"/>
        <v>0</v>
      </c>
    </row>
    <row r="65" spans="2:16" ht="15.75" thickBot="1">
      <c r="B65" s="8"/>
      <c r="C65" s="111" t="s">
        <v>25</v>
      </c>
      <c r="D65" s="4" t="s">
        <v>8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24">
        <v>0</v>
      </c>
      <c r="O65" s="58">
        <v>0</v>
      </c>
      <c r="P65" s="31">
        <f t="shared" si="26"/>
        <v>0</v>
      </c>
    </row>
    <row r="66" spans="2:16" ht="21.75" thickBot="1">
      <c r="B66" s="8"/>
      <c r="C66" s="111"/>
      <c r="D66" s="4" t="s">
        <v>9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24">
        <v>0</v>
      </c>
      <c r="O66" s="28">
        <v>0</v>
      </c>
      <c r="P66" s="31">
        <f t="shared" si="26"/>
        <v>0</v>
      </c>
    </row>
    <row r="67" spans="2:16" ht="21.75" thickBot="1">
      <c r="B67" s="8"/>
      <c r="C67" s="111"/>
      <c r="D67" s="4" t="s">
        <v>10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24">
        <v>0</v>
      </c>
      <c r="O67" s="59">
        <v>0</v>
      </c>
      <c r="P67" s="31">
        <f t="shared" si="26"/>
        <v>0</v>
      </c>
    </row>
    <row r="68" spans="2:16" ht="32.25" thickBot="1">
      <c r="B68" s="8"/>
      <c r="C68" s="103"/>
      <c r="D68" s="4" t="s">
        <v>11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24">
        <v>0</v>
      </c>
      <c r="O68" s="28">
        <v>0</v>
      </c>
      <c r="P68" s="31">
        <f t="shared" si="26"/>
        <v>0</v>
      </c>
    </row>
    <row r="69" spans="2:16" ht="59.25" customHeight="1" thickBot="1">
      <c r="B69" s="8"/>
      <c r="C69" s="102" t="s">
        <v>26</v>
      </c>
      <c r="D69" s="4" t="s">
        <v>8</v>
      </c>
      <c r="E69" s="4">
        <f>SUM(E70:E72)</f>
        <v>0</v>
      </c>
      <c r="F69" s="4">
        <f t="shared" ref="F69:N69" si="27">SUM(F70:F72)</f>
        <v>0</v>
      </c>
      <c r="G69" s="4">
        <f t="shared" si="27"/>
        <v>70</v>
      </c>
      <c r="H69" s="4">
        <f t="shared" si="27"/>
        <v>0</v>
      </c>
      <c r="I69" s="4">
        <f t="shared" si="27"/>
        <v>0</v>
      </c>
      <c r="J69" s="4">
        <f t="shared" si="27"/>
        <v>910</v>
      </c>
      <c r="K69" s="4">
        <f t="shared" si="27"/>
        <v>99.760999999999996</v>
      </c>
      <c r="L69" s="4">
        <f t="shared" si="27"/>
        <v>0</v>
      </c>
      <c r="M69" s="4">
        <f t="shared" si="27"/>
        <v>0</v>
      </c>
      <c r="N69" s="24">
        <f t="shared" si="27"/>
        <v>0</v>
      </c>
      <c r="O69" s="58">
        <v>0</v>
      </c>
      <c r="P69" s="31">
        <f t="shared" ref="P69:P72" si="28">SUM(E69:O69)</f>
        <v>1079.761</v>
      </c>
    </row>
    <row r="70" spans="2:16" ht="21.75" thickBot="1">
      <c r="B70" s="8"/>
      <c r="C70" s="111"/>
      <c r="D70" s="4" t="s">
        <v>9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24">
        <v>0</v>
      </c>
      <c r="O70" s="28">
        <v>0</v>
      </c>
      <c r="P70" s="31">
        <f t="shared" si="28"/>
        <v>0</v>
      </c>
    </row>
    <row r="71" spans="2:16" ht="21.75" thickBot="1">
      <c r="B71" s="8"/>
      <c r="C71" s="111"/>
      <c r="D71" s="4" t="s">
        <v>10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24">
        <v>0</v>
      </c>
      <c r="O71" s="28">
        <v>0</v>
      </c>
      <c r="P71" s="31">
        <f t="shared" si="28"/>
        <v>0</v>
      </c>
    </row>
    <row r="72" spans="2:16" ht="32.25" thickBot="1">
      <c r="B72" s="9"/>
      <c r="C72" s="103"/>
      <c r="D72" s="7" t="s">
        <v>11</v>
      </c>
      <c r="E72" s="7">
        <f>E76+E80+E84+E92+E96+E100</f>
        <v>0</v>
      </c>
      <c r="F72" s="7">
        <f t="shared" ref="F72:N72" si="29">F76+F80+F84+F92+F96+F100</f>
        <v>0</v>
      </c>
      <c r="G72" s="7">
        <f t="shared" si="29"/>
        <v>70</v>
      </c>
      <c r="H72" s="7">
        <f t="shared" si="29"/>
        <v>0</v>
      </c>
      <c r="I72" s="7">
        <f t="shared" si="29"/>
        <v>0</v>
      </c>
      <c r="J72" s="7">
        <f>J76+J80+J84+J92+J96+J100+J88</f>
        <v>910</v>
      </c>
      <c r="K72" s="7">
        <f t="shared" si="29"/>
        <v>99.760999999999996</v>
      </c>
      <c r="L72" s="7">
        <f t="shared" si="29"/>
        <v>0</v>
      </c>
      <c r="M72" s="7">
        <f t="shared" si="29"/>
        <v>0</v>
      </c>
      <c r="N72" s="26">
        <f t="shared" si="29"/>
        <v>0</v>
      </c>
      <c r="O72" s="60">
        <v>0</v>
      </c>
      <c r="P72" s="31">
        <f t="shared" si="28"/>
        <v>1079.761</v>
      </c>
    </row>
    <row r="73" spans="2:16" ht="26.25" customHeight="1">
      <c r="B73" s="102"/>
      <c r="C73" s="131" t="s">
        <v>27</v>
      </c>
      <c r="D73" s="40" t="s">
        <v>8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175</v>
      </c>
      <c r="K73" s="41">
        <v>0</v>
      </c>
      <c r="L73" s="41">
        <v>0</v>
      </c>
      <c r="M73" s="41">
        <v>0</v>
      </c>
      <c r="N73" s="42">
        <v>0</v>
      </c>
      <c r="O73" s="73">
        <v>0</v>
      </c>
      <c r="P73" s="38">
        <f t="shared" ref="P73:P101" si="30">SUM(E73:O73)</f>
        <v>175</v>
      </c>
    </row>
    <row r="74" spans="2:16" ht="22.5">
      <c r="B74" s="111"/>
      <c r="C74" s="132"/>
      <c r="D74" s="43" t="s">
        <v>9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44">
        <v>0</v>
      </c>
      <c r="O74" s="74">
        <v>0</v>
      </c>
      <c r="P74" s="38">
        <f t="shared" si="30"/>
        <v>0</v>
      </c>
    </row>
    <row r="75" spans="2:16" ht="22.5">
      <c r="B75" s="111"/>
      <c r="C75" s="132"/>
      <c r="D75" s="43" t="s">
        <v>10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44">
        <v>0</v>
      </c>
      <c r="O75" s="74">
        <v>0</v>
      </c>
      <c r="P75" s="38">
        <f t="shared" si="30"/>
        <v>0</v>
      </c>
    </row>
    <row r="76" spans="2:16" ht="34.5" thickBot="1">
      <c r="B76" s="111"/>
      <c r="C76" s="133"/>
      <c r="D76" s="45" t="s">
        <v>11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>
        <v>175</v>
      </c>
      <c r="K76" s="46">
        <v>0</v>
      </c>
      <c r="L76" s="46">
        <v>0</v>
      </c>
      <c r="M76" s="46">
        <v>0</v>
      </c>
      <c r="N76" s="47">
        <v>0</v>
      </c>
      <c r="O76" s="75">
        <v>0</v>
      </c>
      <c r="P76" s="38">
        <f t="shared" si="30"/>
        <v>175</v>
      </c>
    </row>
    <row r="77" spans="2:16" ht="22.5" customHeight="1">
      <c r="B77" s="111"/>
      <c r="C77" s="131" t="s">
        <v>28</v>
      </c>
      <c r="D77" s="40" t="s">
        <v>8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56">
        <v>105</v>
      </c>
      <c r="K77" s="41">
        <v>0</v>
      </c>
      <c r="L77" s="41">
        <v>0</v>
      </c>
      <c r="M77" s="41">
        <v>0</v>
      </c>
      <c r="N77" s="42">
        <v>0</v>
      </c>
      <c r="O77" s="73">
        <v>0</v>
      </c>
      <c r="P77" s="38">
        <f t="shared" si="30"/>
        <v>105</v>
      </c>
    </row>
    <row r="78" spans="2:16" ht="22.5">
      <c r="B78" s="111"/>
      <c r="C78" s="132"/>
      <c r="D78" s="43" t="s">
        <v>9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44">
        <v>0</v>
      </c>
      <c r="O78" s="74">
        <v>0</v>
      </c>
      <c r="P78" s="38">
        <f t="shared" si="30"/>
        <v>0</v>
      </c>
    </row>
    <row r="79" spans="2:16" ht="22.5">
      <c r="B79" s="111"/>
      <c r="C79" s="132"/>
      <c r="D79" s="43" t="s">
        <v>10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44">
        <v>0</v>
      </c>
      <c r="O79" s="74">
        <v>0</v>
      </c>
      <c r="P79" s="38">
        <f t="shared" si="30"/>
        <v>0</v>
      </c>
    </row>
    <row r="80" spans="2:16" ht="34.5" thickBot="1">
      <c r="B80" s="111"/>
      <c r="C80" s="133"/>
      <c r="D80" s="45" t="s">
        <v>11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>
        <v>105</v>
      </c>
      <c r="K80" s="46">
        <v>0</v>
      </c>
      <c r="L80" s="46">
        <v>0</v>
      </c>
      <c r="M80" s="46">
        <v>0</v>
      </c>
      <c r="N80" s="47">
        <v>0</v>
      </c>
      <c r="O80" s="75">
        <v>0</v>
      </c>
      <c r="P80" s="38">
        <f t="shared" si="30"/>
        <v>105</v>
      </c>
    </row>
    <row r="81" spans="2:16" ht="21" customHeight="1">
      <c r="B81" s="111"/>
      <c r="C81" s="131" t="s">
        <v>29</v>
      </c>
      <c r="D81" s="40" t="s">
        <v>8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175</v>
      </c>
      <c r="K81" s="41">
        <v>0</v>
      </c>
      <c r="L81" s="41">
        <v>0</v>
      </c>
      <c r="M81" s="41">
        <v>0</v>
      </c>
      <c r="N81" s="42">
        <v>0</v>
      </c>
      <c r="O81" s="68">
        <v>0</v>
      </c>
      <c r="P81" s="38">
        <f t="shared" si="30"/>
        <v>175</v>
      </c>
    </row>
    <row r="82" spans="2:16" ht="22.5">
      <c r="B82" s="111"/>
      <c r="C82" s="132"/>
      <c r="D82" s="43" t="s">
        <v>9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44">
        <v>0</v>
      </c>
      <c r="O82" s="69">
        <v>0</v>
      </c>
      <c r="P82" s="38">
        <f t="shared" si="30"/>
        <v>0</v>
      </c>
    </row>
    <row r="83" spans="2:16" ht="22.5">
      <c r="B83" s="111"/>
      <c r="C83" s="132"/>
      <c r="D83" s="43" t="s">
        <v>10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44">
        <v>0</v>
      </c>
      <c r="O83" s="69">
        <v>0</v>
      </c>
      <c r="P83" s="38">
        <f t="shared" si="30"/>
        <v>0</v>
      </c>
    </row>
    <row r="84" spans="2:16" ht="34.5" thickBot="1">
      <c r="B84" s="111"/>
      <c r="C84" s="133"/>
      <c r="D84" s="45" t="s">
        <v>11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>
        <v>175</v>
      </c>
      <c r="K84" s="46">
        <v>0</v>
      </c>
      <c r="L84" s="46">
        <v>0</v>
      </c>
      <c r="M84" s="46">
        <v>0</v>
      </c>
      <c r="N84" s="47">
        <v>0</v>
      </c>
      <c r="O84" s="70">
        <v>0</v>
      </c>
      <c r="P84" s="38">
        <f t="shared" si="30"/>
        <v>175</v>
      </c>
    </row>
    <row r="85" spans="2:16" ht="28.5" customHeight="1">
      <c r="B85" s="111"/>
      <c r="C85" s="131" t="s">
        <v>30</v>
      </c>
      <c r="D85" s="40" t="s">
        <v>8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140</v>
      </c>
      <c r="K85" s="41">
        <v>0</v>
      </c>
      <c r="L85" s="41">
        <v>0</v>
      </c>
      <c r="M85" s="41">
        <v>0</v>
      </c>
      <c r="N85" s="42">
        <v>0</v>
      </c>
      <c r="O85" s="73">
        <v>0</v>
      </c>
      <c r="P85" s="38">
        <f t="shared" si="30"/>
        <v>140</v>
      </c>
    </row>
    <row r="86" spans="2:16" ht="22.5">
      <c r="B86" s="111"/>
      <c r="C86" s="132"/>
      <c r="D86" s="43" t="s">
        <v>9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44">
        <v>0</v>
      </c>
      <c r="O86" s="74">
        <v>0</v>
      </c>
      <c r="P86" s="38">
        <f t="shared" si="30"/>
        <v>0</v>
      </c>
    </row>
    <row r="87" spans="2:16" ht="22.5">
      <c r="B87" s="111"/>
      <c r="C87" s="132"/>
      <c r="D87" s="43" t="s">
        <v>10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44">
        <v>0</v>
      </c>
      <c r="O87" s="74">
        <v>0</v>
      </c>
      <c r="P87" s="38">
        <f t="shared" si="30"/>
        <v>0</v>
      </c>
    </row>
    <row r="88" spans="2:16" ht="34.5" thickBot="1">
      <c r="B88" s="111"/>
      <c r="C88" s="133"/>
      <c r="D88" s="45" t="s">
        <v>11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>
        <v>140</v>
      </c>
      <c r="K88" s="46">
        <v>0</v>
      </c>
      <c r="L88" s="46">
        <v>0</v>
      </c>
      <c r="M88" s="46">
        <v>0</v>
      </c>
      <c r="N88" s="47">
        <v>0</v>
      </c>
      <c r="O88" s="75">
        <v>0</v>
      </c>
      <c r="P88" s="38">
        <f t="shared" si="30"/>
        <v>140</v>
      </c>
    </row>
    <row r="89" spans="2:16" ht="21" customHeight="1">
      <c r="B89" s="111"/>
      <c r="C89" s="131" t="s">
        <v>31</v>
      </c>
      <c r="D89" s="40" t="s">
        <v>8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105</v>
      </c>
      <c r="K89" s="41">
        <v>0</v>
      </c>
      <c r="L89" s="41">
        <v>0</v>
      </c>
      <c r="M89" s="41">
        <v>0</v>
      </c>
      <c r="N89" s="42">
        <v>0</v>
      </c>
      <c r="O89" s="68">
        <v>0</v>
      </c>
      <c r="P89" s="38">
        <f t="shared" si="30"/>
        <v>105</v>
      </c>
    </row>
    <row r="90" spans="2:16" ht="22.5">
      <c r="B90" s="111"/>
      <c r="C90" s="132"/>
      <c r="D90" s="43" t="s">
        <v>9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44">
        <v>0</v>
      </c>
      <c r="O90" s="69">
        <v>0</v>
      </c>
      <c r="P90" s="38">
        <f t="shared" si="30"/>
        <v>0</v>
      </c>
    </row>
    <row r="91" spans="2:16" ht="22.5">
      <c r="B91" s="111"/>
      <c r="C91" s="132"/>
      <c r="D91" s="43" t="s">
        <v>10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44">
        <v>0</v>
      </c>
      <c r="O91" s="69">
        <v>0</v>
      </c>
      <c r="P91" s="38">
        <f t="shared" si="30"/>
        <v>0</v>
      </c>
    </row>
    <row r="92" spans="2:16" ht="34.5" thickBot="1">
      <c r="B92" s="111"/>
      <c r="C92" s="133"/>
      <c r="D92" s="45" t="s">
        <v>11</v>
      </c>
      <c r="E92" s="46">
        <v>0</v>
      </c>
      <c r="F92" s="46">
        <v>0</v>
      </c>
      <c r="G92" s="46">
        <v>0</v>
      </c>
      <c r="H92" s="46">
        <v>0</v>
      </c>
      <c r="I92" s="46">
        <v>0</v>
      </c>
      <c r="J92" s="46">
        <v>105</v>
      </c>
      <c r="K92" s="46">
        <v>0</v>
      </c>
      <c r="L92" s="46">
        <v>0</v>
      </c>
      <c r="M92" s="46">
        <v>0</v>
      </c>
      <c r="N92" s="47">
        <v>0</v>
      </c>
      <c r="O92" s="70">
        <v>0</v>
      </c>
      <c r="P92" s="38">
        <f t="shared" si="30"/>
        <v>105</v>
      </c>
    </row>
    <row r="93" spans="2:16" ht="24.75" customHeight="1">
      <c r="B93" s="111"/>
      <c r="C93" s="131" t="s">
        <v>32</v>
      </c>
      <c r="D93" s="40" t="s">
        <v>8</v>
      </c>
      <c r="E93" s="41">
        <v>0</v>
      </c>
      <c r="F93" s="41">
        <v>0</v>
      </c>
      <c r="G93" s="41">
        <v>70</v>
      </c>
      <c r="H93" s="41">
        <v>0</v>
      </c>
      <c r="I93" s="41">
        <v>0</v>
      </c>
      <c r="J93" s="41">
        <v>210</v>
      </c>
      <c r="K93" s="41">
        <v>0</v>
      </c>
      <c r="L93" s="41">
        <v>0</v>
      </c>
      <c r="M93" s="41">
        <v>0</v>
      </c>
      <c r="N93" s="42">
        <v>0</v>
      </c>
      <c r="O93" s="73">
        <v>0</v>
      </c>
      <c r="P93" s="38">
        <f t="shared" si="30"/>
        <v>280</v>
      </c>
    </row>
    <row r="94" spans="2:16" ht="22.5">
      <c r="B94" s="111"/>
      <c r="C94" s="132"/>
      <c r="D94" s="43" t="s">
        <v>9</v>
      </c>
      <c r="E94" s="39">
        <v>0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44">
        <v>0</v>
      </c>
      <c r="O94" s="74">
        <v>0</v>
      </c>
      <c r="P94" s="38">
        <f t="shared" si="30"/>
        <v>0</v>
      </c>
    </row>
    <row r="95" spans="2:16" ht="22.5">
      <c r="B95" s="111"/>
      <c r="C95" s="132"/>
      <c r="D95" s="43" t="s">
        <v>10</v>
      </c>
      <c r="E95" s="39">
        <v>0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44">
        <v>0</v>
      </c>
      <c r="O95" s="74">
        <v>0</v>
      </c>
      <c r="P95" s="38">
        <f t="shared" si="30"/>
        <v>0</v>
      </c>
    </row>
    <row r="96" spans="2:16" ht="34.5" thickBot="1">
      <c r="B96" s="111"/>
      <c r="C96" s="133"/>
      <c r="D96" s="45" t="s">
        <v>11</v>
      </c>
      <c r="E96" s="46">
        <v>0</v>
      </c>
      <c r="F96" s="46">
        <v>0</v>
      </c>
      <c r="G96" s="46">
        <v>70</v>
      </c>
      <c r="H96" s="46">
        <v>0</v>
      </c>
      <c r="I96" s="46">
        <v>0</v>
      </c>
      <c r="J96" s="46">
        <v>210</v>
      </c>
      <c r="K96" s="46">
        <v>0</v>
      </c>
      <c r="L96" s="46">
        <v>0</v>
      </c>
      <c r="M96" s="46">
        <v>0</v>
      </c>
      <c r="N96" s="47">
        <v>0</v>
      </c>
      <c r="O96" s="75">
        <v>0</v>
      </c>
      <c r="P96" s="38">
        <f t="shared" si="30"/>
        <v>280</v>
      </c>
    </row>
    <row r="97" spans="2:16" ht="18" customHeight="1">
      <c r="B97" s="111"/>
      <c r="C97" s="131" t="s">
        <v>33</v>
      </c>
      <c r="D97" s="53" t="s">
        <v>8</v>
      </c>
      <c r="E97" s="51">
        <v>0</v>
      </c>
      <c r="F97" s="51">
        <v>0</v>
      </c>
      <c r="G97" s="51">
        <v>0</v>
      </c>
      <c r="H97" s="51">
        <v>0</v>
      </c>
      <c r="I97" s="51">
        <v>0</v>
      </c>
      <c r="J97" s="51">
        <v>0</v>
      </c>
      <c r="K97" s="51">
        <v>99.760999999999996</v>
      </c>
      <c r="L97" s="51">
        <v>0</v>
      </c>
      <c r="M97" s="51">
        <v>0</v>
      </c>
      <c r="N97" s="55">
        <v>0</v>
      </c>
      <c r="O97" s="68">
        <v>0</v>
      </c>
      <c r="P97" s="38">
        <f t="shared" si="30"/>
        <v>99.760999999999996</v>
      </c>
    </row>
    <row r="98" spans="2:16" ht="22.5">
      <c r="B98" s="111"/>
      <c r="C98" s="132"/>
      <c r="D98" s="43" t="s">
        <v>9</v>
      </c>
      <c r="E98" s="39">
        <v>0</v>
      </c>
      <c r="F98" s="39">
        <v>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44">
        <v>0</v>
      </c>
      <c r="O98" s="69">
        <v>0</v>
      </c>
      <c r="P98" s="38">
        <f t="shared" si="30"/>
        <v>0</v>
      </c>
    </row>
    <row r="99" spans="2:16" ht="22.5">
      <c r="B99" s="111"/>
      <c r="C99" s="132"/>
      <c r="D99" s="43" t="s">
        <v>10</v>
      </c>
      <c r="E99" s="39"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  <c r="K99" s="39">
        <v>0</v>
      </c>
      <c r="L99" s="39">
        <v>0</v>
      </c>
      <c r="M99" s="39">
        <v>0</v>
      </c>
      <c r="N99" s="44">
        <v>0</v>
      </c>
      <c r="O99" s="69">
        <v>0</v>
      </c>
      <c r="P99" s="38">
        <f t="shared" si="30"/>
        <v>0</v>
      </c>
    </row>
    <row r="100" spans="2:16" ht="34.5" thickBot="1">
      <c r="B100" s="111"/>
      <c r="C100" s="133"/>
      <c r="D100" s="48" t="s">
        <v>11</v>
      </c>
      <c r="E100" s="49">
        <v>0</v>
      </c>
      <c r="F100" s="49">
        <v>0</v>
      </c>
      <c r="G100" s="49">
        <v>0</v>
      </c>
      <c r="H100" s="49">
        <v>0</v>
      </c>
      <c r="I100" s="49">
        <v>0</v>
      </c>
      <c r="J100" s="49">
        <v>0</v>
      </c>
      <c r="K100" s="49">
        <v>99.760999999999996</v>
      </c>
      <c r="L100" s="49">
        <v>0</v>
      </c>
      <c r="M100" s="49">
        <v>0</v>
      </c>
      <c r="N100" s="50">
        <v>0</v>
      </c>
      <c r="O100" s="70">
        <v>0</v>
      </c>
      <c r="P100" s="38">
        <f t="shared" si="30"/>
        <v>99.760999999999996</v>
      </c>
    </row>
    <row r="101" spans="2:16" ht="40.5" customHeight="1" thickBot="1">
      <c r="B101" s="111"/>
      <c r="C101" s="102" t="s">
        <v>34</v>
      </c>
      <c r="D101" s="28" t="s">
        <v>8</v>
      </c>
      <c r="E101" s="62">
        <f>SUM(E102:E104)</f>
        <v>0</v>
      </c>
      <c r="F101" s="62">
        <f t="shared" ref="F101:N101" si="31">SUM(F102:F104)</f>
        <v>0</v>
      </c>
      <c r="G101" s="62">
        <f t="shared" si="31"/>
        <v>0</v>
      </c>
      <c r="H101" s="62">
        <f t="shared" si="31"/>
        <v>0</v>
      </c>
      <c r="I101" s="62">
        <f t="shared" si="31"/>
        <v>156.93809999999999</v>
      </c>
      <c r="J101" s="62">
        <f t="shared" si="31"/>
        <v>3405.8654000000001</v>
      </c>
      <c r="K101" s="62">
        <f t="shared" si="31"/>
        <v>1796.7558599999998</v>
      </c>
      <c r="L101" s="62">
        <f t="shared" si="31"/>
        <v>1952.65</v>
      </c>
      <c r="M101" s="62">
        <f t="shared" si="31"/>
        <v>1807.375</v>
      </c>
      <c r="N101" s="61">
        <f t="shared" si="31"/>
        <v>0</v>
      </c>
      <c r="O101" s="28">
        <v>0</v>
      </c>
      <c r="P101" s="31">
        <f t="shared" si="30"/>
        <v>9119.5843599999989</v>
      </c>
    </row>
    <row r="102" spans="2:16" ht="21.75" thickBot="1">
      <c r="B102" s="111"/>
      <c r="C102" s="111"/>
      <c r="D102" s="60" t="s">
        <v>9</v>
      </c>
      <c r="E102" s="4">
        <f>E106+E110+E114+E118+E122+E126+E130</f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24">
        <v>0</v>
      </c>
      <c r="O102" s="28">
        <v>0</v>
      </c>
      <c r="P102" s="31">
        <f t="shared" ref="P102:P108" si="32">SUM(E102:O102)</f>
        <v>0</v>
      </c>
    </row>
    <row r="103" spans="2:16" ht="21.75" thickBot="1">
      <c r="B103" s="111"/>
      <c r="C103" s="111"/>
      <c r="D103" s="60" t="s">
        <v>10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  <c r="N103" s="24">
        <v>0</v>
      </c>
      <c r="O103" s="28">
        <v>0</v>
      </c>
      <c r="P103" s="31">
        <f t="shared" si="32"/>
        <v>0</v>
      </c>
    </row>
    <row r="104" spans="2:16" ht="32.25" thickBot="1">
      <c r="B104" s="111"/>
      <c r="C104" s="103"/>
      <c r="D104" s="60" t="s">
        <v>11</v>
      </c>
      <c r="E104" s="4">
        <f>E108+E112+E116+E120+E124+E128+E132</f>
        <v>0</v>
      </c>
      <c r="F104" s="4">
        <f t="shared" ref="F104:N104" si="33">F108+F112+F116+F120+F124+F128+F132</f>
        <v>0</v>
      </c>
      <c r="G104" s="4">
        <f t="shared" si="33"/>
        <v>0</v>
      </c>
      <c r="H104" s="4">
        <f t="shared" si="33"/>
        <v>0</v>
      </c>
      <c r="I104" s="4">
        <f t="shared" si="33"/>
        <v>156.93809999999999</v>
      </c>
      <c r="J104" s="4">
        <f t="shared" si="33"/>
        <v>3405.8654000000001</v>
      </c>
      <c r="K104" s="4">
        <f t="shared" si="33"/>
        <v>1796.7558599999998</v>
      </c>
      <c r="L104" s="4">
        <f t="shared" si="33"/>
        <v>1952.65</v>
      </c>
      <c r="M104" s="4">
        <f t="shared" si="33"/>
        <v>1807.375</v>
      </c>
      <c r="N104" s="24">
        <f t="shared" si="33"/>
        <v>0</v>
      </c>
      <c r="O104" s="28">
        <v>0</v>
      </c>
      <c r="P104" s="31">
        <f t="shared" si="32"/>
        <v>9119.5843599999989</v>
      </c>
    </row>
    <row r="105" spans="2:16" ht="23.25" customHeight="1">
      <c r="B105" s="111"/>
      <c r="C105" s="131" t="s">
        <v>35</v>
      </c>
      <c r="D105" s="53" t="s">
        <v>8</v>
      </c>
      <c r="E105" s="51">
        <v>0</v>
      </c>
      <c r="F105" s="51">
        <v>0</v>
      </c>
      <c r="G105" s="51">
        <v>0</v>
      </c>
      <c r="H105" s="51">
        <v>0</v>
      </c>
      <c r="I105" s="51">
        <v>156.93809999999999</v>
      </c>
      <c r="J105" s="51">
        <v>481.66969999999998</v>
      </c>
      <c r="K105" s="51">
        <v>0</v>
      </c>
      <c r="L105" s="51">
        <v>1300</v>
      </c>
      <c r="M105" s="51">
        <v>0</v>
      </c>
      <c r="N105" s="55">
        <v>0</v>
      </c>
      <c r="O105" s="73">
        <v>0</v>
      </c>
      <c r="P105" s="38">
        <f t="shared" si="32"/>
        <v>1938.6078</v>
      </c>
    </row>
    <row r="106" spans="2:16" ht="22.5">
      <c r="B106" s="111"/>
      <c r="C106" s="132"/>
      <c r="D106" s="43" t="s">
        <v>9</v>
      </c>
      <c r="E106" s="39">
        <v>0</v>
      </c>
      <c r="F106" s="39">
        <v>0</v>
      </c>
      <c r="G106" s="39">
        <v>0</v>
      </c>
      <c r="H106" s="39">
        <v>0</v>
      </c>
      <c r="I106" s="39">
        <v>0</v>
      </c>
      <c r="J106" s="39">
        <v>0</v>
      </c>
      <c r="K106" s="39">
        <v>0</v>
      </c>
      <c r="L106" s="39">
        <v>0</v>
      </c>
      <c r="M106" s="39">
        <v>0</v>
      </c>
      <c r="N106" s="44">
        <v>0</v>
      </c>
      <c r="O106" s="74">
        <v>0</v>
      </c>
      <c r="P106" s="38">
        <f t="shared" si="32"/>
        <v>0</v>
      </c>
    </row>
    <row r="107" spans="2:16" ht="22.5">
      <c r="B107" s="111"/>
      <c r="C107" s="132"/>
      <c r="D107" s="43" t="s">
        <v>10</v>
      </c>
      <c r="E107" s="39">
        <v>0</v>
      </c>
      <c r="F107" s="39">
        <v>0</v>
      </c>
      <c r="G107" s="39">
        <v>0</v>
      </c>
      <c r="H107" s="39">
        <v>0</v>
      </c>
      <c r="I107" s="39">
        <v>0</v>
      </c>
      <c r="J107" s="39">
        <v>0</v>
      </c>
      <c r="K107" s="39">
        <v>0</v>
      </c>
      <c r="L107" s="39">
        <v>0</v>
      </c>
      <c r="M107" s="39">
        <v>0</v>
      </c>
      <c r="N107" s="44">
        <v>0</v>
      </c>
      <c r="O107" s="74">
        <v>0</v>
      </c>
      <c r="P107" s="38">
        <f t="shared" si="32"/>
        <v>0</v>
      </c>
    </row>
    <row r="108" spans="2:16" ht="34.5" thickBot="1">
      <c r="B108" s="111"/>
      <c r="C108" s="133"/>
      <c r="D108" s="45" t="s">
        <v>11</v>
      </c>
      <c r="E108" s="46">
        <v>0</v>
      </c>
      <c r="F108" s="46">
        <v>0</v>
      </c>
      <c r="G108" s="46">
        <v>0</v>
      </c>
      <c r="H108" s="46">
        <v>0</v>
      </c>
      <c r="I108" s="46">
        <v>156.93809999999999</v>
      </c>
      <c r="J108" s="46">
        <v>481.66969999999998</v>
      </c>
      <c r="K108" s="46">
        <v>0</v>
      </c>
      <c r="L108" s="46">
        <v>1300</v>
      </c>
      <c r="M108" s="46">
        <v>1507.375</v>
      </c>
      <c r="N108" s="47">
        <v>0</v>
      </c>
      <c r="O108" s="75">
        <v>0</v>
      </c>
      <c r="P108" s="38">
        <f t="shared" si="32"/>
        <v>3445.9827999999998</v>
      </c>
    </row>
    <row r="109" spans="2:16" ht="27.75" customHeight="1">
      <c r="B109" s="111"/>
      <c r="C109" s="131" t="s">
        <v>36</v>
      </c>
      <c r="D109" s="53" t="s">
        <v>8</v>
      </c>
      <c r="E109" s="51">
        <v>0</v>
      </c>
      <c r="F109" s="51">
        <v>0</v>
      </c>
      <c r="G109" s="51">
        <v>0</v>
      </c>
      <c r="H109" s="51">
        <v>0</v>
      </c>
      <c r="I109" s="51">
        <v>0</v>
      </c>
      <c r="J109" s="51">
        <v>1238.367</v>
      </c>
      <c r="K109" s="51">
        <v>0</v>
      </c>
      <c r="L109" s="51">
        <v>0</v>
      </c>
      <c r="M109" s="51">
        <v>0</v>
      </c>
      <c r="N109" s="55">
        <v>0</v>
      </c>
      <c r="O109" s="68">
        <v>0</v>
      </c>
      <c r="P109" s="38">
        <f t="shared" ref="P109:P133" si="34">SUM(E109:O109)</f>
        <v>1238.367</v>
      </c>
    </row>
    <row r="110" spans="2:16" ht="22.5">
      <c r="B110" s="111"/>
      <c r="C110" s="132"/>
      <c r="D110" s="43" t="s">
        <v>9</v>
      </c>
      <c r="E110" s="39">
        <v>0</v>
      </c>
      <c r="F110" s="39">
        <v>0</v>
      </c>
      <c r="G110" s="39">
        <v>0</v>
      </c>
      <c r="H110" s="39">
        <v>0</v>
      </c>
      <c r="I110" s="39">
        <v>0</v>
      </c>
      <c r="J110" s="39">
        <v>0</v>
      </c>
      <c r="K110" s="39">
        <v>0</v>
      </c>
      <c r="L110" s="39">
        <v>0</v>
      </c>
      <c r="M110" s="39">
        <v>0</v>
      </c>
      <c r="N110" s="44">
        <v>0</v>
      </c>
      <c r="O110" s="69">
        <v>0</v>
      </c>
      <c r="P110" s="38">
        <f t="shared" si="34"/>
        <v>0</v>
      </c>
    </row>
    <row r="111" spans="2:16" ht="23.25" thickBot="1">
      <c r="B111" s="111"/>
      <c r="C111" s="132"/>
      <c r="D111" s="43" t="s">
        <v>10</v>
      </c>
      <c r="E111" s="39">
        <v>0</v>
      </c>
      <c r="F111" s="39">
        <v>0</v>
      </c>
      <c r="G111" s="39">
        <v>0</v>
      </c>
      <c r="H111" s="39">
        <v>0</v>
      </c>
      <c r="I111" s="39">
        <v>0</v>
      </c>
      <c r="J111" s="39">
        <v>0</v>
      </c>
      <c r="K111" s="39">
        <v>0</v>
      </c>
      <c r="L111" s="39">
        <v>0</v>
      </c>
      <c r="M111" s="39">
        <v>0</v>
      </c>
      <c r="N111" s="44">
        <v>0</v>
      </c>
      <c r="O111" s="70">
        <v>0</v>
      </c>
      <c r="P111" s="38">
        <f t="shared" si="34"/>
        <v>0</v>
      </c>
    </row>
    <row r="112" spans="2:16" ht="34.5" thickBot="1">
      <c r="B112" s="111"/>
      <c r="C112" s="133"/>
      <c r="D112" s="48" t="s">
        <v>11</v>
      </c>
      <c r="E112" s="49">
        <v>0</v>
      </c>
      <c r="F112" s="49">
        <v>0</v>
      </c>
      <c r="G112" s="49">
        <v>0</v>
      </c>
      <c r="H112" s="49">
        <v>0</v>
      </c>
      <c r="I112" s="49">
        <v>0</v>
      </c>
      <c r="J112" s="49">
        <v>1238.367</v>
      </c>
      <c r="K112" s="49">
        <v>0</v>
      </c>
      <c r="L112" s="49">
        <v>0</v>
      </c>
      <c r="M112" s="49">
        <v>0</v>
      </c>
      <c r="N112" s="50">
        <v>0</v>
      </c>
      <c r="O112" s="65">
        <v>0</v>
      </c>
      <c r="P112" s="38">
        <f t="shared" si="34"/>
        <v>1238.367</v>
      </c>
    </row>
    <row r="113" spans="2:16" ht="38.25" customHeight="1">
      <c r="B113" s="111"/>
      <c r="C113" s="131" t="s">
        <v>37</v>
      </c>
      <c r="D113" s="40" t="s">
        <v>8</v>
      </c>
      <c r="E113" s="41">
        <v>0</v>
      </c>
      <c r="F113" s="41">
        <v>0</v>
      </c>
      <c r="G113" s="41">
        <v>0</v>
      </c>
      <c r="H113" s="41">
        <v>0</v>
      </c>
      <c r="I113" s="56">
        <v>0</v>
      </c>
      <c r="J113" s="41">
        <v>147.9597</v>
      </c>
      <c r="K113" s="41">
        <v>377.48185999999998</v>
      </c>
      <c r="L113" s="41">
        <v>0</v>
      </c>
      <c r="M113" s="41">
        <v>0</v>
      </c>
      <c r="N113" s="42">
        <v>0</v>
      </c>
      <c r="O113" s="79">
        <v>0</v>
      </c>
      <c r="P113" s="38">
        <f t="shared" si="34"/>
        <v>525.44155999999998</v>
      </c>
    </row>
    <row r="114" spans="2:16" ht="22.5">
      <c r="B114" s="111"/>
      <c r="C114" s="132"/>
      <c r="D114" s="43" t="s">
        <v>9</v>
      </c>
      <c r="E114" s="39">
        <v>0</v>
      </c>
      <c r="F114" s="39">
        <v>0</v>
      </c>
      <c r="G114" s="39">
        <v>0</v>
      </c>
      <c r="H114" s="39">
        <v>0</v>
      </c>
      <c r="I114" s="52">
        <v>0</v>
      </c>
      <c r="J114" s="39">
        <v>0</v>
      </c>
      <c r="K114" s="39">
        <v>0</v>
      </c>
      <c r="L114" s="39">
        <v>0</v>
      </c>
      <c r="M114" s="39">
        <v>0</v>
      </c>
      <c r="N114" s="44">
        <v>0</v>
      </c>
      <c r="O114" s="74">
        <v>0</v>
      </c>
      <c r="P114" s="38">
        <f t="shared" si="34"/>
        <v>0</v>
      </c>
    </row>
    <row r="115" spans="2:16" ht="22.5">
      <c r="B115" s="111"/>
      <c r="C115" s="132"/>
      <c r="D115" s="43" t="s">
        <v>10</v>
      </c>
      <c r="E115" s="39">
        <v>0</v>
      </c>
      <c r="F115" s="39">
        <v>0</v>
      </c>
      <c r="G115" s="39">
        <v>0</v>
      </c>
      <c r="H115" s="39">
        <v>0</v>
      </c>
      <c r="I115" s="52">
        <v>0</v>
      </c>
      <c r="J115" s="39">
        <v>0</v>
      </c>
      <c r="K115" s="39">
        <v>0</v>
      </c>
      <c r="L115" s="39">
        <v>0</v>
      </c>
      <c r="M115" s="39">
        <v>0</v>
      </c>
      <c r="N115" s="44">
        <v>0</v>
      </c>
      <c r="O115" s="74">
        <v>0</v>
      </c>
      <c r="P115" s="38">
        <f t="shared" si="34"/>
        <v>0</v>
      </c>
    </row>
    <row r="116" spans="2:16" ht="34.5" thickBot="1">
      <c r="B116" s="111"/>
      <c r="C116" s="133"/>
      <c r="D116" s="45" t="s">
        <v>11</v>
      </c>
      <c r="E116" s="46">
        <v>0</v>
      </c>
      <c r="F116" s="46">
        <v>0</v>
      </c>
      <c r="G116" s="46">
        <v>0</v>
      </c>
      <c r="H116" s="46">
        <v>0</v>
      </c>
      <c r="I116" s="57">
        <v>0</v>
      </c>
      <c r="J116" s="46">
        <v>147.9597</v>
      </c>
      <c r="K116" s="46">
        <v>377.48185999999998</v>
      </c>
      <c r="L116" s="46">
        <v>0</v>
      </c>
      <c r="M116" s="46">
        <v>0</v>
      </c>
      <c r="N116" s="47">
        <v>0</v>
      </c>
      <c r="O116" s="75">
        <v>0</v>
      </c>
      <c r="P116" s="38">
        <f t="shared" si="34"/>
        <v>525.44155999999998</v>
      </c>
    </row>
    <row r="117" spans="2:16" ht="29.25" customHeight="1">
      <c r="B117" s="111"/>
      <c r="C117" s="131" t="s">
        <v>38</v>
      </c>
      <c r="D117" s="53" t="s">
        <v>8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808.34900000000005</v>
      </c>
      <c r="K117" s="51">
        <v>0</v>
      </c>
      <c r="L117" s="51">
        <v>0</v>
      </c>
      <c r="M117" s="51">
        <v>0</v>
      </c>
      <c r="N117" s="55">
        <v>0</v>
      </c>
      <c r="O117" s="68">
        <v>0</v>
      </c>
      <c r="P117" s="38">
        <f t="shared" si="34"/>
        <v>808.34900000000005</v>
      </c>
    </row>
    <row r="118" spans="2:16" ht="22.5">
      <c r="B118" s="111"/>
      <c r="C118" s="132"/>
      <c r="D118" s="43" t="s">
        <v>9</v>
      </c>
      <c r="E118" s="39"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  <c r="K118" s="39">
        <v>0</v>
      </c>
      <c r="L118" s="39">
        <v>0</v>
      </c>
      <c r="M118" s="39">
        <v>0</v>
      </c>
      <c r="N118" s="44">
        <v>0</v>
      </c>
      <c r="O118" s="69">
        <v>0</v>
      </c>
      <c r="P118" s="38">
        <f t="shared" si="34"/>
        <v>0</v>
      </c>
    </row>
    <row r="119" spans="2:16" ht="22.5">
      <c r="B119" s="111"/>
      <c r="C119" s="132"/>
      <c r="D119" s="43" t="s">
        <v>10</v>
      </c>
      <c r="E119" s="39">
        <v>0</v>
      </c>
      <c r="F119" s="39">
        <v>0</v>
      </c>
      <c r="G119" s="39">
        <v>0</v>
      </c>
      <c r="H119" s="39">
        <v>0</v>
      </c>
      <c r="I119" s="39">
        <v>0</v>
      </c>
      <c r="J119" s="39">
        <v>0</v>
      </c>
      <c r="K119" s="39">
        <v>0</v>
      </c>
      <c r="L119" s="39">
        <v>0</v>
      </c>
      <c r="M119" s="39">
        <v>0</v>
      </c>
      <c r="N119" s="44">
        <v>0</v>
      </c>
      <c r="O119" s="69">
        <v>0</v>
      </c>
      <c r="P119" s="38">
        <f t="shared" si="34"/>
        <v>0</v>
      </c>
    </row>
    <row r="120" spans="2:16" ht="34.5" thickBot="1">
      <c r="B120" s="111"/>
      <c r="C120" s="133"/>
      <c r="D120" s="48" t="s">
        <v>11</v>
      </c>
      <c r="E120" s="49">
        <v>0</v>
      </c>
      <c r="F120" s="49">
        <v>0</v>
      </c>
      <c r="G120" s="49">
        <v>0</v>
      </c>
      <c r="H120" s="49">
        <v>0</v>
      </c>
      <c r="I120" s="49">
        <v>0</v>
      </c>
      <c r="J120" s="49">
        <v>808.34900000000005</v>
      </c>
      <c r="K120" s="49">
        <v>0</v>
      </c>
      <c r="L120" s="49">
        <v>0</v>
      </c>
      <c r="M120" s="49">
        <v>0</v>
      </c>
      <c r="N120" s="50">
        <v>0</v>
      </c>
      <c r="O120" s="70">
        <v>0</v>
      </c>
      <c r="P120" s="38">
        <f t="shared" si="34"/>
        <v>808.34900000000005</v>
      </c>
    </row>
    <row r="121" spans="2:16" ht="32.25" customHeight="1">
      <c r="B121" s="111"/>
      <c r="C121" s="131" t="s">
        <v>39</v>
      </c>
      <c r="D121" s="40" t="s">
        <v>8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729.52</v>
      </c>
      <c r="K121" s="41">
        <v>0</v>
      </c>
      <c r="L121" s="41">
        <v>0</v>
      </c>
      <c r="M121" s="41">
        <v>0</v>
      </c>
      <c r="N121" s="42">
        <v>0</v>
      </c>
      <c r="O121" s="80">
        <v>0</v>
      </c>
      <c r="P121" s="38">
        <f t="shared" si="34"/>
        <v>729.52</v>
      </c>
    </row>
    <row r="122" spans="2:16" ht="22.5">
      <c r="B122" s="111"/>
      <c r="C122" s="132"/>
      <c r="D122" s="43" t="s">
        <v>9</v>
      </c>
      <c r="E122" s="39">
        <v>0</v>
      </c>
      <c r="F122" s="39">
        <v>0</v>
      </c>
      <c r="G122" s="39">
        <v>0</v>
      </c>
      <c r="H122" s="39">
        <v>0</v>
      </c>
      <c r="I122" s="39">
        <v>0</v>
      </c>
      <c r="J122" s="39">
        <v>0</v>
      </c>
      <c r="K122" s="39">
        <v>0</v>
      </c>
      <c r="L122" s="39">
        <v>0</v>
      </c>
      <c r="M122" s="39">
        <v>0</v>
      </c>
      <c r="N122" s="44">
        <v>0</v>
      </c>
      <c r="O122" s="69">
        <v>0</v>
      </c>
      <c r="P122" s="38">
        <f t="shared" si="34"/>
        <v>0</v>
      </c>
    </row>
    <row r="123" spans="2:16" ht="22.5">
      <c r="B123" s="111"/>
      <c r="C123" s="132"/>
      <c r="D123" s="43" t="s">
        <v>10</v>
      </c>
      <c r="E123" s="39">
        <v>0</v>
      </c>
      <c r="F123" s="39">
        <v>0</v>
      </c>
      <c r="G123" s="39"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39">
        <v>0</v>
      </c>
      <c r="N123" s="44">
        <v>0</v>
      </c>
      <c r="O123" s="69">
        <v>0</v>
      </c>
      <c r="P123" s="38">
        <f t="shared" si="34"/>
        <v>0</v>
      </c>
    </row>
    <row r="124" spans="2:16" ht="34.5" thickBot="1">
      <c r="B124" s="111"/>
      <c r="C124" s="133"/>
      <c r="D124" s="45" t="s">
        <v>11</v>
      </c>
      <c r="E124" s="46">
        <v>0</v>
      </c>
      <c r="F124" s="46">
        <v>0</v>
      </c>
      <c r="G124" s="46">
        <v>0</v>
      </c>
      <c r="H124" s="46">
        <v>0</v>
      </c>
      <c r="I124" s="46">
        <v>0</v>
      </c>
      <c r="J124" s="46">
        <v>729.52</v>
      </c>
      <c r="K124" s="46">
        <v>0</v>
      </c>
      <c r="L124" s="46">
        <v>0</v>
      </c>
      <c r="M124" s="46">
        <v>0</v>
      </c>
      <c r="N124" s="47">
        <v>0</v>
      </c>
      <c r="O124" s="81">
        <v>0</v>
      </c>
      <c r="P124" s="38">
        <f t="shared" si="34"/>
        <v>729.52</v>
      </c>
    </row>
    <row r="125" spans="2:16" ht="36" customHeight="1">
      <c r="B125" s="111"/>
      <c r="C125" s="131" t="s">
        <v>40</v>
      </c>
      <c r="D125" s="40" t="s">
        <v>8</v>
      </c>
      <c r="E125" s="41">
        <v>0</v>
      </c>
      <c r="F125" s="41">
        <v>0</v>
      </c>
      <c r="G125" s="41">
        <v>0</v>
      </c>
      <c r="H125" s="41">
        <v>0</v>
      </c>
      <c r="I125" s="41">
        <v>0</v>
      </c>
      <c r="J125" s="56">
        <v>0</v>
      </c>
      <c r="K125" s="41">
        <v>1419.2739999999999</v>
      </c>
      <c r="L125" s="41">
        <v>0</v>
      </c>
      <c r="M125" s="41">
        <v>0</v>
      </c>
      <c r="N125" s="42">
        <v>0</v>
      </c>
      <c r="O125" s="80">
        <v>0</v>
      </c>
      <c r="P125" s="38">
        <f t="shared" si="34"/>
        <v>1419.2739999999999</v>
      </c>
    </row>
    <row r="126" spans="2:16" ht="22.5">
      <c r="B126" s="111"/>
      <c r="C126" s="132"/>
      <c r="D126" s="43" t="s">
        <v>9</v>
      </c>
      <c r="E126" s="39">
        <v>0</v>
      </c>
      <c r="F126" s="39">
        <v>0</v>
      </c>
      <c r="G126" s="39">
        <v>0</v>
      </c>
      <c r="H126" s="39">
        <v>0</v>
      </c>
      <c r="I126" s="39">
        <v>0</v>
      </c>
      <c r="J126" s="52">
        <v>0</v>
      </c>
      <c r="K126" s="39">
        <v>0</v>
      </c>
      <c r="L126" s="39">
        <v>0</v>
      </c>
      <c r="M126" s="39">
        <v>0</v>
      </c>
      <c r="N126" s="44">
        <v>0</v>
      </c>
      <c r="O126" s="69">
        <v>0</v>
      </c>
      <c r="P126" s="38">
        <f t="shared" si="34"/>
        <v>0</v>
      </c>
    </row>
    <row r="127" spans="2:16" ht="22.5">
      <c r="B127" s="111"/>
      <c r="C127" s="132"/>
      <c r="D127" s="43" t="s">
        <v>10</v>
      </c>
      <c r="E127" s="39">
        <v>0</v>
      </c>
      <c r="F127" s="39">
        <v>0</v>
      </c>
      <c r="G127" s="39">
        <v>0</v>
      </c>
      <c r="H127" s="39">
        <v>0</v>
      </c>
      <c r="I127" s="39">
        <v>0</v>
      </c>
      <c r="J127" s="52">
        <v>0</v>
      </c>
      <c r="K127" s="39">
        <v>0</v>
      </c>
      <c r="L127" s="39">
        <v>0</v>
      </c>
      <c r="M127" s="39">
        <v>0</v>
      </c>
      <c r="N127" s="44">
        <v>0</v>
      </c>
      <c r="O127" s="69">
        <v>0</v>
      </c>
      <c r="P127" s="38">
        <f t="shared" si="34"/>
        <v>0</v>
      </c>
    </row>
    <row r="128" spans="2:16" ht="34.5" thickBot="1">
      <c r="B128" s="103"/>
      <c r="C128" s="133"/>
      <c r="D128" s="45" t="s">
        <v>11</v>
      </c>
      <c r="E128" s="46">
        <v>0</v>
      </c>
      <c r="F128" s="46">
        <v>0</v>
      </c>
      <c r="G128" s="46">
        <v>0</v>
      </c>
      <c r="H128" s="46">
        <v>0</v>
      </c>
      <c r="I128" s="46">
        <v>0</v>
      </c>
      <c r="J128" s="57">
        <v>0</v>
      </c>
      <c r="K128" s="46">
        <v>1419.2739999999999</v>
      </c>
      <c r="L128" s="46">
        <v>0</v>
      </c>
      <c r="M128" s="46">
        <v>0</v>
      </c>
      <c r="N128" s="47">
        <v>0</v>
      </c>
      <c r="O128" s="81">
        <v>0</v>
      </c>
      <c r="P128" s="38">
        <f t="shared" si="34"/>
        <v>1419.2739999999999</v>
      </c>
    </row>
    <row r="129" spans="2:16" ht="28.5" customHeight="1">
      <c r="B129" s="102"/>
      <c r="C129" s="131" t="s">
        <v>41</v>
      </c>
      <c r="D129" s="53" t="s">
        <v>8</v>
      </c>
      <c r="E129" s="51">
        <v>0</v>
      </c>
      <c r="F129" s="51">
        <v>0</v>
      </c>
      <c r="G129" s="51">
        <v>0</v>
      </c>
      <c r="H129" s="51">
        <v>0</v>
      </c>
      <c r="I129" s="51">
        <v>0</v>
      </c>
      <c r="J129" s="54">
        <v>0</v>
      </c>
      <c r="K129" s="51">
        <v>0</v>
      </c>
      <c r="L129" s="51">
        <v>652.65</v>
      </c>
      <c r="M129" s="51">
        <v>300</v>
      </c>
      <c r="N129" s="55">
        <v>0</v>
      </c>
      <c r="O129" s="68">
        <v>0</v>
      </c>
      <c r="P129" s="38">
        <f t="shared" si="34"/>
        <v>952.65</v>
      </c>
    </row>
    <row r="130" spans="2:16" ht="22.5">
      <c r="B130" s="111"/>
      <c r="C130" s="132"/>
      <c r="D130" s="43" t="s">
        <v>9</v>
      </c>
      <c r="E130" s="39">
        <v>0</v>
      </c>
      <c r="F130" s="39">
        <v>0</v>
      </c>
      <c r="G130" s="39">
        <v>0</v>
      </c>
      <c r="H130" s="39">
        <v>0</v>
      </c>
      <c r="I130" s="39">
        <v>0</v>
      </c>
      <c r="J130" s="52">
        <v>0</v>
      </c>
      <c r="K130" s="39">
        <v>0</v>
      </c>
      <c r="L130" s="39">
        <v>0</v>
      </c>
      <c r="M130" s="39">
        <v>0</v>
      </c>
      <c r="N130" s="44">
        <v>0</v>
      </c>
      <c r="O130" s="69">
        <v>0</v>
      </c>
      <c r="P130" s="38">
        <f t="shared" si="34"/>
        <v>0</v>
      </c>
    </row>
    <row r="131" spans="2:16" ht="22.5">
      <c r="B131" s="111"/>
      <c r="C131" s="132"/>
      <c r="D131" s="43" t="s">
        <v>10</v>
      </c>
      <c r="E131" s="39">
        <v>0</v>
      </c>
      <c r="F131" s="39">
        <v>0</v>
      </c>
      <c r="G131" s="39">
        <v>0</v>
      </c>
      <c r="H131" s="39">
        <v>0</v>
      </c>
      <c r="I131" s="39">
        <v>0</v>
      </c>
      <c r="J131" s="52">
        <v>0</v>
      </c>
      <c r="K131" s="39">
        <v>0</v>
      </c>
      <c r="L131" s="39">
        <v>0</v>
      </c>
      <c r="M131" s="39">
        <v>0</v>
      </c>
      <c r="N131" s="44">
        <v>0</v>
      </c>
      <c r="O131" s="69">
        <v>0</v>
      </c>
      <c r="P131" s="38">
        <f t="shared" si="34"/>
        <v>0</v>
      </c>
    </row>
    <row r="132" spans="2:16" ht="34.5" thickBot="1">
      <c r="B132" s="103"/>
      <c r="C132" s="133"/>
      <c r="D132" s="45" t="s">
        <v>11</v>
      </c>
      <c r="E132" s="46">
        <v>0</v>
      </c>
      <c r="F132" s="46">
        <v>0</v>
      </c>
      <c r="G132" s="46">
        <v>0</v>
      </c>
      <c r="H132" s="46">
        <v>0</v>
      </c>
      <c r="I132" s="46">
        <v>0</v>
      </c>
      <c r="J132" s="57">
        <v>0</v>
      </c>
      <c r="K132" s="46">
        <v>0</v>
      </c>
      <c r="L132" s="46">
        <v>652.65</v>
      </c>
      <c r="M132" s="46">
        <v>300</v>
      </c>
      <c r="N132" s="47">
        <v>0</v>
      </c>
      <c r="O132" s="70">
        <v>0</v>
      </c>
      <c r="P132" s="38">
        <f t="shared" si="34"/>
        <v>952.65</v>
      </c>
    </row>
    <row r="133" spans="2:16" ht="42" customHeight="1" thickBot="1">
      <c r="B133" s="107"/>
      <c r="C133" s="137" t="s">
        <v>42</v>
      </c>
      <c r="D133" s="13" t="s">
        <v>8</v>
      </c>
      <c r="E133" s="13">
        <f>SUM(E134:E137)</f>
        <v>0</v>
      </c>
      <c r="F133" s="13">
        <f t="shared" ref="F133:O133" si="35">SUM(F134:F137)</f>
        <v>0</v>
      </c>
      <c r="G133" s="13">
        <f t="shared" si="35"/>
        <v>0</v>
      </c>
      <c r="H133" s="13">
        <f t="shared" si="35"/>
        <v>0</v>
      </c>
      <c r="I133" s="13">
        <f t="shared" si="35"/>
        <v>0</v>
      </c>
      <c r="J133" s="4">
        <f t="shared" si="35"/>
        <v>0</v>
      </c>
      <c r="K133" s="13">
        <f t="shared" si="35"/>
        <v>11118.734</v>
      </c>
      <c r="L133" s="13">
        <f t="shared" si="35"/>
        <v>10214.774650000001</v>
      </c>
      <c r="M133" s="13">
        <f t="shared" si="35"/>
        <v>885.46</v>
      </c>
      <c r="N133" s="27">
        <f t="shared" si="35"/>
        <v>0</v>
      </c>
      <c r="O133" s="66">
        <f t="shared" si="35"/>
        <v>0</v>
      </c>
      <c r="P133" s="31">
        <f t="shared" si="34"/>
        <v>22218.968650000003</v>
      </c>
    </row>
    <row r="134" spans="2:16" ht="23.25" thickBot="1">
      <c r="B134" s="123"/>
      <c r="C134" s="138"/>
      <c r="D134" s="13" t="s">
        <v>9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4">
        <v>0</v>
      </c>
      <c r="K134" s="13">
        <v>0</v>
      </c>
      <c r="L134" s="13">
        <v>0</v>
      </c>
      <c r="M134" s="13">
        <v>0</v>
      </c>
      <c r="N134" s="27">
        <v>0</v>
      </c>
      <c r="O134" s="82">
        <v>0</v>
      </c>
      <c r="P134" s="31">
        <f t="shared" ref="P134:P156" si="36">SUM(E134:O134)</f>
        <v>0</v>
      </c>
    </row>
    <row r="135" spans="2:16" ht="23.25" thickBot="1">
      <c r="B135" s="123"/>
      <c r="C135" s="138"/>
      <c r="D135" s="13" t="s">
        <v>10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4">
        <v>0</v>
      </c>
      <c r="K135" s="13">
        <v>10006.86</v>
      </c>
      <c r="L135" s="13">
        <v>8226.1110000000008</v>
      </c>
      <c r="M135" s="13">
        <v>0</v>
      </c>
      <c r="N135" s="27">
        <v>0</v>
      </c>
      <c r="O135" s="67">
        <v>0</v>
      </c>
      <c r="P135" s="31">
        <f t="shared" si="36"/>
        <v>18232.971000000001</v>
      </c>
    </row>
    <row r="136" spans="2:16" ht="22.5">
      <c r="B136" s="123"/>
      <c r="C136" s="138"/>
      <c r="D136" s="12" t="s">
        <v>43</v>
      </c>
      <c r="E136" s="137">
        <v>0</v>
      </c>
      <c r="F136" s="137">
        <v>0</v>
      </c>
      <c r="G136" s="137">
        <v>0</v>
      </c>
      <c r="H136" s="137">
        <v>0</v>
      </c>
      <c r="I136" s="137">
        <v>0</v>
      </c>
      <c r="J136" s="102">
        <v>0</v>
      </c>
      <c r="K136" s="137">
        <v>1111.874</v>
      </c>
      <c r="L136" s="137">
        <v>1988.66365</v>
      </c>
      <c r="M136" s="137">
        <v>885.46</v>
      </c>
      <c r="N136" s="158">
        <v>0</v>
      </c>
      <c r="O136" s="154">
        <v>0</v>
      </c>
      <c r="P136" s="156">
        <f t="shared" si="36"/>
        <v>3985.9976500000002</v>
      </c>
    </row>
    <row r="137" spans="2:16" ht="15.75" thickBot="1">
      <c r="B137" s="123"/>
      <c r="C137" s="139"/>
      <c r="D137" s="13" t="s">
        <v>44</v>
      </c>
      <c r="E137" s="139"/>
      <c r="F137" s="139"/>
      <c r="G137" s="139"/>
      <c r="H137" s="139"/>
      <c r="I137" s="139"/>
      <c r="J137" s="103"/>
      <c r="K137" s="139"/>
      <c r="L137" s="139"/>
      <c r="M137" s="139"/>
      <c r="N137" s="159"/>
      <c r="O137" s="155"/>
      <c r="P137" s="157">
        <f t="shared" si="36"/>
        <v>0</v>
      </c>
    </row>
    <row r="138" spans="2:16" ht="36" customHeight="1" thickBot="1">
      <c r="B138" s="123"/>
      <c r="C138" s="140" t="s">
        <v>45</v>
      </c>
      <c r="D138" s="10" t="s">
        <v>8</v>
      </c>
      <c r="E138" s="10">
        <f t="shared" ref="E138:N138" si="37">SUM(E139:E142)</f>
        <v>0</v>
      </c>
      <c r="F138" s="10">
        <f t="shared" si="37"/>
        <v>0</v>
      </c>
      <c r="G138" s="10">
        <f t="shared" si="37"/>
        <v>0</v>
      </c>
      <c r="H138" s="10">
        <f t="shared" si="37"/>
        <v>0</v>
      </c>
      <c r="I138" s="10">
        <f t="shared" si="37"/>
        <v>0</v>
      </c>
      <c r="J138" s="10">
        <f t="shared" si="37"/>
        <v>0</v>
      </c>
      <c r="K138" s="10">
        <f t="shared" si="37"/>
        <v>11118.734</v>
      </c>
      <c r="L138" s="10">
        <f t="shared" si="37"/>
        <v>10214.774650000001</v>
      </c>
      <c r="M138" s="10">
        <f t="shared" si="37"/>
        <v>0</v>
      </c>
      <c r="N138" s="25">
        <f t="shared" si="37"/>
        <v>0</v>
      </c>
      <c r="O138" s="83">
        <v>0</v>
      </c>
      <c r="P138" s="31">
        <f t="shared" si="36"/>
        <v>21333.508650000003</v>
      </c>
    </row>
    <row r="139" spans="2:16" ht="23.25" thickBot="1">
      <c r="B139" s="123"/>
      <c r="C139" s="153"/>
      <c r="D139" s="10" t="s">
        <v>9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25">
        <v>0</v>
      </c>
      <c r="O139" s="83">
        <v>0</v>
      </c>
      <c r="P139" s="31">
        <f t="shared" si="36"/>
        <v>0</v>
      </c>
    </row>
    <row r="140" spans="2:16" ht="23.25" thickBot="1">
      <c r="B140" s="123"/>
      <c r="C140" s="153"/>
      <c r="D140" s="10" t="s">
        <v>10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10006.86</v>
      </c>
      <c r="L140" s="10">
        <v>8226.1110000000008</v>
      </c>
      <c r="M140" s="10">
        <v>0</v>
      </c>
      <c r="N140" s="25">
        <v>0</v>
      </c>
      <c r="O140" s="83">
        <v>0</v>
      </c>
      <c r="P140" s="31">
        <f t="shared" si="36"/>
        <v>18232.971000000001</v>
      </c>
    </row>
    <row r="141" spans="2:16" ht="18" customHeight="1">
      <c r="B141" s="123"/>
      <c r="C141" s="153"/>
      <c r="D141" s="140" t="s">
        <v>11</v>
      </c>
      <c r="E141" s="140">
        <v>0</v>
      </c>
      <c r="F141" s="140">
        <v>0</v>
      </c>
      <c r="G141" s="140">
        <v>0</v>
      </c>
      <c r="H141" s="140">
        <v>0</v>
      </c>
      <c r="I141" s="140">
        <v>0</v>
      </c>
      <c r="J141" s="140">
        <v>0</v>
      </c>
      <c r="K141" s="140">
        <v>1111.874</v>
      </c>
      <c r="L141" s="140">
        <v>1988.66365</v>
      </c>
      <c r="M141" s="140">
        <v>0</v>
      </c>
      <c r="N141" s="131">
        <v>0</v>
      </c>
      <c r="O141" s="134">
        <v>0</v>
      </c>
      <c r="P141" s="156">
        <f t="shared" si="36"/>
        <v>3100.5376500000002</v>
      </c>
    </row>
    <row r="142" spans="2:16" ht="15.75" thickBot="1">
      <c r="B142" s="123"/>
      <c r="C142" s="141"/>
      <c r="D142" s="141"/>
      <c r="E142" s="141"/>
      <c r="F142" s="141"/>
      <c r="G142" s="141"/>
      <c r="H142" s="141"/>
      <c r="I142" s="141"/>
      <c r="J142" s="141"/>
      <c r="K142" s="141"/>
      <c r="L142" s="141"/>
      <c r="M142" s="141"/>
      <c r="N142" s="133"/>
      <c r="O142" s="136"/>
      <c r="P142" s="157">
        <f t="shared" si="36"/>
        <v>0</v>
      </c>
    </row>
    <row r="143" spans="2:16" ht="15.75" thickBot="1">
      <c r="B143" s="123"/>
      <c r="C143" s="134" t="s">
        <v>165</v>
      </c>
      <c r="D143" s="10" t="s">
        <v>8</v>
      </c>
      <c r="E143" s="10">
        <f t="shared" ref="E143:O143" si="38">SUM(E144:E147)</f>
        <v>0</v>
      </c>
      <c r="F143" s="10">
        <f t="shared" si="38"/>
        <v>0</v>
      </c>
      <c r="G143" s="10">
        <f t="shared" si="38"/>
        <v>0</v>
      </c>
      <c r="H143" s="10">
        <f t="shared" si="38"/>
        <v>0</v>
      </c>
      <c r="I143" s="10">
        <f t="shared" si="38"/>
        <v>0</v>
      </c>
      <c r="J143" s="10">
        <f t="shared" si="38"/>
        <v>0</v>
      </c>
      <c r="K143" s="10">
        <f t="shared" si="38"/>
        <v>0</v>
      </c>
      <c r="L143" s="10">
        <f t="shared" si="38"/>
        <v>0</v>
      </c>
      <c r="M143" s="10">
        <f>SUM(M144:M146)</f>
        <v>513.83500000000004</v>
      </c>
      <c r="N143" s="92">
        <f t="shared" si="38"/>
        <v>0</v>
      </c>
      <c r="O143" s="96">
        <f t="shared" si="38"/>
        <v>0</v>
      </c>
      <c r="P143" s="91">
        <f t="shared" si="36"/>
        <v>513.83500000000004</v>
      </c>
    </row>
    <row r="144" spans="2:16" ht="23.25" thickBot="1">
      <c r="B144" s="123"/>
      <c r="C144" s="135"/>
      <c r="D144" s="10" t="s">
        <v>9</v>
      </c>
      <c r="E144" s="10">
        <v>0</v>
      </c>
      <c r="F144" s="10">
        <v>0</v>
      </c>
      <c r="G144" s="10">
        <v>0</v>
      </c>
      <c r="H144" s="10">
        <v>0</v>
      </c>
      <c r="I144" s="10">
        <v>0</v>
      </c>
      <c r="J144" s="10">
        <v>0</v>
      </c>
      <c r="K144" s="10">
        <v>0</v>
      </c>
      <c r="L144" s="10">
        <v>0</v>
      </c>
      <c r="M144" s="10">
        <v>0</v>
      </c>
      <c r="N144" s="92">
        <v>0</v>
      </c>
      <c r="O144" s="96">
        <v>0</v>
      </c>
      <c r="P144" s="91">
        <f t="shared" si="36"/>
        <v>0</v>
      </c>
    </row>
    <row r="145" spans="2:21" ht="23.25" thickBot="1">
      <c r="B145" s="123"/>
      <c r="C145" s="135"/>
      <c r="D145" s="10" t="s">
        <v>10</v>
      </c>
      <c r="E145" s="10">
        <v>0</v>
      </c>
      <c r="F145" s="10">
        <v>0</v>
      </c>
      <c r="G145" s="10">
        <v>0</v>
      </c>
      <c r="H145" s="10">
        <v>0</v>
      </c>
      <c r="I145" s="10">
        <v>0</v>
      </c>
      <c r="J145" s="10">
        <v>0</v>
      </c>
      <c r="K145" s="10">
        <v>0</v>
      </c>
      <c r="L145" s="10">
        <v>0</v>
      </c>
      <c r="M145" s="10">
        <v>0</v>
      </c>
      <c r="N145" s="92">
        <v>0</v>
      </c>
      <c r="O145" s="96">
        <v>0</v>
      </c>
      <c r="P145" s="91">
        <f t="shared" si="36"/>
        <v>0</v>
      </c>
    </row>
    <row r="146" spans="2:21" ht="36" customHeight="1" thickBot="1">
      <c r="B146" s="123"/>
      <c r="C146" s="136"/>
      <c r="D146" s="83" t="s">
        <v>11</v>
      </c>
      <c r="E146" s="10">
        <v>0</v>
      </c>
      <c r="F146" s="10">
        <v>0</v>
      </c>
      <c r="G146" s="10">
        <v>0</v>
      </c>
      <c r="H146" s="10">
        <v>0</v>
      </c>
      <c r="I146" s="10">
        <v>0</v>
      </c>
      <c r="J146" s="10">
        <v>0</v>
      </c>
      <c r="K146" s="10">
        <v>0</v>
      </c>
      <c r="L146" s="10">
        <v>0</v>
      </c>
      <c r="M146" s="10">
        <v>513.83500000000004</v>
      </c>
      <c r="N146" s="92">
        <v>0</v>
      </c>
      <c r="O146" s="96">
        <v>0</v>
      </c>
      <c r="P146" s="91">
        <f t="shared" si="36"/>
        <v>513.83500000000004</v>
      </c>
    </row>
    <row r="147" spans="2:21" ht="15.75" thickBot="1">
      <c r="B147" s="123"/>
      <c r="C147" s="134" t="s">
        <v>166</v>
      </c>
      <c r="D147" s="10" t="s">
        <v>8</v>
      </c>
      <c r="E147" s="10">
        <f t="shared" ref="E147:O147" si="39">SUM(E148:E151)</f>
        <v>0</v>
      </c>
      <c r="F147" s="10">
        <f t="shared" si="39"/>
        <v>0</v>
      </c>
      <c r="G147" s="10">
        <f t="shared" si="39"/>
        <v>0</v>
      </c>
      <c r="H147" s="10">
        <f t="shared" si="39"/>
        <v>0</v>
      </c>
      <c r="I147" s="10">
        <f t="shared" si="39"/>
        <v>0</v>
      </c>
      <c r="J147" s="10">
        <f t="shared" si="39"/>
        <v>0</v>
      </c>
      <c r="K147" s="10">
        <f t="shared" si="39"/>
        <v>0</v>
      </c>
      <c r="L147" s="10">
        <f t="shared" si="39"/>
        <v>0</v>
      </c>
      <c r="M147" s="10">
        <f t="shared" si="39"/>
        <v>371.625</v>
      </c>
      <c r="N147" s="92">
        <f t="shared" si="39"/>
        <v>0</v>
      </c>
      <c r="O147" s="96">
        <f t="shared" si="39"/>
        <v>0</v>
      </c>
      <c r="P147" s="91">
        <f t="shared" si="36"/>
        <v>371.625</v>
      </c>
    </row>
    <row r="148" spans="2:21" ht="23.25" thickBot="1">
      <c r="B148" s="123"/>
      <c r="C148" s="135"/>
      <c r="D148" s="10" t="s">
        <v>9</v>
      </c>
      <c r="E148" s="10">
        <v>0</v>
      </c>
      <c r="F148" s="10">
        <v>0</v>
      </c>
      <c r="G148" s="10">
        <v>0</v>
      </c>
      <c r="H148" s="10">
        <v>0</v>
      </c>
      <c r="I148" s="10">
        <v>0</v>
      </c>
      <c r="J148" s="10">
        <v>0</v>
      </c>
      <c r="K148" s="10">
        <v>0</v>
      </c>
      <c r="L148" s="10">
        <v>0</v>
      </c>
      <c r="M148" s="10">
        <v>0</v>
      </c>
      <c r="N148" s="92">
        <v>0</v>
      </c>
      <c r="O148" s="96">
        <v>0</v>
      </c>
      <c r="P148" s="91">
        <f t="shared" si="36"/>
        <v>0</v>
      </c>
    </row>
    <row r="149" spans="2:21" ht="23.25" thickBot="1">
      <c r="B149" s="123"/>
      <c r="C149" s="135"/>
      <c r="D149" s="10" t="s">
        <v>10</v>
      </c>
      <c r="E149" s="10">
        <v>0</v>
      </c>
      <c r="F149" s="10">
        <v>0</v>
      </c>
      <c r="G149" s="10">
        <v>0</v>
      </c>
      <c r="H149" s="10">
        <v>0</v>
      </c>
      <c r="I149" s="10">
        <v>0</v>
      </c>
      <c r="J149" s="10">
        <v>0</v>
      </c>
      <c r="K149" s="10">
        <v>0</v>
      </c>
      <c r="L149" s="10">
        <v>0</v>
      </c>
      <c r="M149" s="10">
        <v>0</v>
      </c>
      <c r="N149" s="92">
        <v>0</v>
      </c>
      <c r="O149" s="96">
        <v>0</v>
      </c>
      <c r="P149" s="91">
        <f t="shared" si="36"/>
        <v>0</v>
      </c>
      <c r="U149" t="s">
        <v>164</v>
      </c>
    </row>
    <row r="150" spans="2:21" ht="34.5" thickBot="1">
      <c r="B150" s="123"/>
      <c r="C150" s="136"/>
      <c r="D150" s="83" t="s">
        <v>11</v>
      </c>
      <c r="E150" s="10">
        <v>0</v>
      </c>
      <c r="F150" s="10">
        <v>0</v>
      </c>
      <c r="G150" s="10">
        <v>0</v>
      </c>
      <c r="H150" s="10">
        <v>0</v>
      </c>
      <c r="I150" s="10">
        <v>0</v>
      </c>
      <c r="J150" s="10">
        <v>0</v>
      </c>
      <c r="K150" s="10">
        <v>0</v>
      </c>
      <c r="L150" s="10">
        <v>0</v>
      </c>
      <c r="M150" s="10">
        <v>371.625</v>
      </c>
      <c r="N150" s="92">
        <v>0</v>
      </c>
      <c r="O150" s="96">
        <v>0</v>
      </c>
      <c r="P150" s="91">
        <f t="shared" si="36"/>
        <v>371.625</v>
      </c>
    </row>
    <row r="151" spans="2:21" ht="15.75" customHeight="1" thickBot="1">
      <c r="B151" s="90"/>
      <c r="C151" s="93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92"/>
      <c r="O151" s="96"/>
      <c r="P151" s="91"/>
    </row>
    <row r="152" spans="2:21" ht="15.75" customHeight="1" thickBot="1">
      <c r="B152" s="90"/>
      <c r="C152" s="93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92"/>
      <c r="O152" s="96"/>
      <c r="P152" s="91"/>
    </row>
    <row r="153" spans="2:21" ht="15.75" customHeight="1" thickBot="1">
      <c r="B153" s="102"/>
      <c r="C153" s="137" t="s">
        <v>46</v>
      </c>
      <c r="D153" s="13" t="s">
        <v>8</v>
      </c>
      <c r="E153" s="13">
        <f t="shared" ref="E153:N153" si="40">SUM(E154:E156)</f>
        <v>0</v>
      </c>
      <c r="F153" s="13">
        <f t="shared" si="40"/>
        <v>0</v>
      </c>
      <c r="G153" s="13">
        <f t="shared" si="40"/>
        <v>0</v>
      </c>
      <c r="H153" s="13">
        <f t="shared" si="40"/>
        <v>0</v>
      </c>
      <c r="I153" s="13">
        <f t="shared" si="40"/>
        <v>0</v>
      </c>
      <c r="J153" s="13">
        <f t="shared" si="40"/>
        <v>0</v>
      </c>
      <c r="K153" s="13">
        <f t="shared" si="40"/>
        <v>0</v>
      </c>
      <c r="L153" s="4">
        <f t="shared" si="40"/>
        <v>20076.304</v>
      </c>
      <c r="M153" s="86">
        <f t="shared" si="40"/>
        <v>20032.740000000002</v>
      </c>
      <c r="N153" s="82">
        <f t="shared" si="40"/>
        <v>0</v>
      </c>
      <c r="O153" s="84">
        <v>0</v>
      </c>
      <c r="P153" s="31">
        <f t="shared" si="36"/>
        <v>40109.044000000002</v>
      </c>
    </row>
    <row r="154" spans="2:21" ht="23.25" thickBot="1">
      <c r="B154" s="111"/>
      <c r="C154" s="138"/>
      <c r="D154" s="13" t="s">
        <v>9</v>
      </c>
      <c r="E154" s="13">
        <f>SUM(E158+E162+E166)</f>
        <v>0</v>
      </c>
      <c r="F154" s="13">
        <f t="shared" ref="F154:N154" si="41">SUM(F158+F162+F166)</f>
        <v>0</v>
      </c>
      <c r="G154" s="13">
        <f t="shared" si="41"/>
        <v>0</v>
      </c>
      <c r="H154" s="13">
        <f t="shared" si="41"/>
        <v>0</v>
      </c>
      <c r="I154" s="13">
        <f t="shared" si="41"/>
        <v>0</v>
      </c>
      <c r="J154" s="13">
        <f t="shared" si="41"/>
        <v>0</v>
      </c>
      <c r="K154" s="13">
        <f t="shared" si="41"/>
        <v>0</v>
      </c>
      <c r="L154" s="4">
        <f>SUM(L158+L162+L166)</f>
        <v>18727.8</v>
      </c>
      <c r="M154" s="86">
        <f>SUM(M158+M162+M166)</f>
        <v>18224</v>
      </c>
      <c r="N154" s="27">
        <f t="shared" si="41"/>
        <v>0</v>
      </c>
      <c r="O154" s="82">
        <v>0</v>
      </c>
      <c r="P154" s="31">
        <f t="shared" si="36"/>
        <v>36951.800000000003</v>
      </c>
    </row>
    <row r="155" spans="2:21" ht="23.25" thickBot="1">
      <c r="B155" s="111"/>
      <c r="C155" s="138"/>
      <c r="D155" s="13" t="s">
        <v>10</v>
      </c>
      <c r="E155" s="13">
        <f>SUM(E159+E163+E167)</f>
        <v>0</v>
      </c>
      <c r="F155" s="13">
        <f t="shared" ref="F155:N155" si="42">SUM(F159+F163+F167)</f>
        <v>0</v>
      </c>
      <c r="G155" s="13">
        <f t="shared" si="42"/>
        <v>0</v>
      </c>
      <c r="H155" s="13">
        <f t="shared" si="42"/>
        <v>0</v>
      </c>
      <c r="I155" s="13">
        <f t="shared" si="42"/>
        <v>0</v>
      </c>
      <c r="J155" s="13">
        <f t="shared" si="42"/>
        <v>0</v>
      </c>
      <c r="K155" s="13">
        <f t="shared" si="42"/>
        <v>0</v>
      </c>
      <c r="L155" s="4">
        <f t="shared" si="42"/>
        <v>379.23099999999999</v>
      </c>
      <c r="M155" s="86">
        <f t="shared" si="42"/>
        <v>368.95</v>
      </c>
      <c r="N155" s="27">
        <f t="shared" si="42"/>
        <v>0</v>
      </c>
      <c r="O155" s="82">
        <v>0</v>
      </c>
      <c r="P155" s="31">
        <f t="shared" si="36"/>
        <v>748.18100000000004</v>
      </c>
    </row>
    <row r="156" spans="2:21" ht="15.75" customHeight="1" thickBot="1">
      <c r="B156" s="111"/>
      <c r="C156" s="139"/>
      <c r="D156" s="13" t="s">
        <v>11</v>
      </c>
      <c r="E156" s="13">
        <f>SUM(E160+E164+E168)</f>
        <v>0</v>
      </c>
      <c r="F156" s="13">
        <f t="shared" ref="F156:N156" si="43">SUM(F160+F164+F168)</f>
        <v>0</v>
      </c>
      <c r="G156" s="13">
        <f t="shared" si="43"/>
        <v>0</v>
      </c>
      <c r="H156" s="13">
        <f t="shared" si="43"/>
        <v>0</v>
      </c>
      <c r="I156" s="13">
        <f t="shared" si="43"/>
        <v>0</v>
      </c>
      <c r="J156" s="13">
        <f t="shared" si="43"/>
        <v>0</v>
      </c>
      <c r="K156" s="13">
        <f t="shared" si="43"/>
        <v>0</v>
      </c>
      <c r="L156" s="4">
        <f t="shared" si="43"/>
        <v>969.27299999999991</v>
      </c>
      <c r="M156" s="86">
        <f t="shared" si="43"/>
        <v>1439.79</v>
      </c>
      <c r="N156" s="27">
        <f t="shared" si="43"/>
        <v>0</v>
      </c>
      <c r="O156" s="82">
        <v>0</v>
      </c>
      <c r="P156" s="31">
        <f t="shared" si="36"/>
        <v>2409.0630000000001</v>
      </c>
    </row>
    <row r="157" spans="2:21" ht="61.5" customHeight="1" thickBot="1">
      <c r="B157" s="111"/>
      <c r="C157" s="137" t="s">
        <v>47</v>
      </c>
      <c r="D157" s="10" t="s">
        <v>8</v>
      </c>
      <c r="E157" s="10">
        <f>SUM(E158:E160)</f>
        <v>0</v>
      </c>
      <c r="F157" s="10">
        <f t="shared" ref="F157:N157" si="44">SUM(F158:F160)</f>
        <v>0</v>
      </c>
      <c r="G157" s="10">
        <f t="shared" si="44"/>
        <v>0</v>
      </c>
      <c r="H157" s="10">
        <f t="shared" si="44"/>
        <v>0</v>
      </c>
      <c r="I157" s="10">
        <f t="shared" si="44"/>
        <v>0</v>
      </c>
      <c r="J157" s="10">
        <f t="shared" si="44"/>
        <v>0</v>
      </c>
      <c r="K157" s="10">
        <f t="shared" si="44"/>
        <v>0</v>
      </c>
      <c r="L157" s="10">
        <f t="shared" si="44"/>
        <v>7943.2649999999994</v>
      </c>
      <c r="M157" s="10">
        <f t="shared" si="44"/>
        <v>8072.99</v>
      </c>
      <c r="N157" s="25">
        <f t="shared" si="44"/>
        <v>0</v>
      </c>
      <c r="O157" s="83">
        <v>0</v>
      </c>
      <c r="P157" s="31">
        <f t="shared" ref="P157:P169" si="45">SUM(E157:O157)</f>
        <v>16016.254999999999</v>
      </c>
    </row>
    <row r="158" spans="2:21" ht="23.25" thickBot="1">
      <c r="B158" s="111"/>
      <c r="C158" s="138"/>
      <c r="D158" s="10" t="s">
        <v>9</v>
      </c>
      <c r="E158" s="10">
        <v>0</v>
      </c>
      <c r="F158" s="10">
        <v>0</v>
      </c>
      <c r="G158" s="10">
        <v>0</v>
      </c>
      <c r="H158" s="10">
        <v>0</v>
      </c>
      <c r="I158" s="10">
        <v>0</v>
      </c>
      <c r="J158" s="10">
        <v>0</v>
      </c>
      <c r="K158" s="10">
        <v>0</v>
      </c>
      <c r="L158" s="10">
        <v>7261.5</v>
      </c>
      <c r="M158" s="10">
        <v>7261.6</v>
      </c>
      <c r="N158" s="25">
        <v>0</v>
      </c>
      <c r="O158" s="83">
        <v>0</v>
      </c>
      <c r="P158" s="31">
        <f t="shared" si="45"/>
        <v>14523.1</v>
      </c>
    </row>
    <row r="159" spans="2:21" ht="23.25" thickBot="1">
      <c r="B159" s="111"/>
      <c r="C159" s="138"/>
      <c r="D159" s="10" t="s">
        <v>10</v>
      </c>
      <c r="E159" s="10">
        <v>0</v>
      </c>
      <c r="F159" s="10">
        <v>0</v>
      </c>
      <c r="G159" s="10">
        <v>0</v>
      </c>
      <c r="H159" s="10">
        <v>0</v>
      </c>
      <c r="I159" s="10">
        <v>0</v>
      </c>
      <c r="J159" s="10">
        <v>0</v>
      </c>
      <c r="K159" s="10">
        <v>0</v>
      </c>
      <c r="L159" s="10">
        <v>145.22999999999999</v>
      </c>
      <c r="M159" s="10">
        <v>145.22999999999999</v>
      </c>
      <c r="N159" s="25">
        <v>0</v>
      </c>
      <c r="O159" s="83">
        <v>0</v>
      </c>
      <c r="P159" s="31">
        <f t="shared" si="45"/>
        <v>290.45999999999998</v>
      </c>
    </row>
    <row r="160" spans="2:21" ht="34.5" thickBot="1">
      <c r="B160" s="111"/>
      <c r="C160" s="139"/>
      <c r="D160" s="10" t="s">
        <v>11</v>
      </c>
      <c r="E160" s="10">
        <v>0</v>
      </c>
      <c r="F160" s="10">
        <v>0</v>
      </c>
      <c r="G160" s="10">
        <v>0</v>
      </c>
      <c r="H160" s="10">
        <v>0</v>
      </c>
      <c r="I160" s="10">
        <v>0</v>
      </c>
      <c r="J160" s="10">
        <v>0</v>
      </c>
      <c r="K160" s="10">
        <v>0</v>
      </c>
      <c r="L160" s="10">
        <v>536.53499999999997</v>
      </c>
      <c r="M160" s="10">
        <v>666.16</v>
      </c>
      <c r="N160" s="25">
        <v>0</v>
      </c>
      <c r="O160" s="83">
        <v>0</v>
      </c>
      <c r="P160" s="31">
        <f t="shared" si="45"/>
        <v>1202.6949999999999</v>
      </c>
    </row>
    <row r="161" spans="2:16" ht="33.75" customHeight="1" thickBot="1">
      <c r="B161" s="111"/>
      <c r="C161" s="137" t="s">
        <v>48</v>
      </c>
      <c r="D161" s="10" t="s">
        <v>8</v>
      </c>
      <c r="E161" s="10">
        <f>SUM(E162:E164)</f>
        <v>0</v>
      </c>
      <c r="F161" s="10">
        <f t="shared" ref="F161:N161" si="46">SUM(F162:F164)</f>
        <v>0</v>
      </c>
      <c r="G161" s="10">
        <f t="shared" si="46"/>
        <v>0</v>
      </c>
      <c r="H161" s="10">
        <f t="shared" si="46"/>
        <v>0</v>
      </c>
      <c r="I161" s="10">
        <f t="shared" si="46"/>
        <v>0</v>
      </c>
      <c r="J161" s="10">
        <f t="shared" si="46"/>
        <v>0</v>
      </c>
      <c r="K161" s="10">
        <f t="shared" si="46"/>
        <v>0</v>
      </c>
      <c r="L161" s="10">
        <f t="shared" si="46"/>
        <v>12133.038999999999</v>
      </c>
      <c r="M161" s="10">
        <f t="shared" si="46"/>
        <v>0</v>
      </c>
      <c r="N161" s="25">
        <f t="shared" si="46"/>
        <v>0</v>
      </c>
      <c r="O161" s="83">
        <v>0</v>
      </c>
      <c r="P161" s="31">
        <f t="shared" si="45"/>
        <v>12133.038999999999</v>
      </c>
    </row>
    <row r="162" spans="2:16" ht="23.25" thickBot="1">
      <c r="B162" s="111"/>
      <c r="C162" s="138"/>
      <c r="D162" s="10" t="s">
        <v>9</v>
      </c>
      <c r="E162" s="10">
        <v>0</v>
      </c>
      <c r="F162" s="10">
        <v>0</v>
      </c>
      <c r="G162" s="10">
        <v>0</v>
      </c>
      <c r="H162" s="10">
        <v>0</v>
      </c>
      <c r="I162" s="10">
        <v>0</v>
      </c>
      <c r="J162" s="10">
        <v>0</v>
      </c>
      <c r="K162" s="10">
        <v>0</v>
      </c>
      <c r="L162" s="10">
        <v>11466.3</v>
      </c>
      <c r="M162" s="10">
        <v>0</v>
      </c>
      <c r="N162" s="25">
        <v>0</v>
      </c>
      <c r="O162" s="83">
        <v>0</v>
      </c>
      <c r="P162" s="31">
        <f t="shared" si="45"/>
        <v>11466.3</v>
      </c>
    </row>
    <row r="163" spans="2:16" ht="23.25" thickBot="1">
      <c r="B163" s="111"/>
      <c r="C163" s="138"/>
      <c r="D163" s="10" t="s">
        <v>10</v>
      </c>
      <c r="E163" s="10">
        <v>0</v>
      </c>
      <c r="F163" s="10">
        <v>0</v>
      </c>
      <c r="G163" s="10">
        <v>0</v>
      </c>
      <c r="H163" s="10">
        <v>0</v>
      </c>
      <c r="I163" s="10">
        <v>0</v>
      </c>
      <c r="J163" s="10">
        <v>0</v>
      </c>
      <c r="K163" s="10">
        <v>0</v>
      </c>
      <c r="L163" s="10">
        <v>234.001</v>
      </c>
      <c r="M163" s="10">
        <v>0</v>
      </c>
      <c r="N163" s="25">
        <v>0</v>
      </c>
      <c r="O163" s="83">
        <v>0</v>
      </c>
      <c r="P163" s="31">
        <f t="shared" si="45"/>
        <v>234.001</v>
      </c>
    </row>
    <row r="164" spans="2:16" ht="34.5" thickBot="1">
      <c r="B164" s="111"/>
      <c r="C164" s="139"/>
      <c r="D164" s="10" t="s">
        <v>11</v>
      </c>
      <c r="E164" s="10">
        <v>0</v>
      </c>
      <c r="F164" s="10">
        <v>0</v>
      </c>
      <c r="G164" s="10">
        <v>0</v>
      </c>
      <c r="H164" s="10">
        <v>0</v>
      </c>
      <c r="I164" s="10">
        <v>0</v>
      </c>
      <c r="J164" s="10">
        <v>0</v>
      </c>
      <c r="K164" s="10">
        <v>0</v>
      </c>
      <c r="L164" s="10">
        <v>432.738</v>
      </c>
      <c r="M164" s="10">
        <v>0</v>
      </c>
      <c r="N164" s="25">
        <v>0</v>
      </c>
      <c r="O164" s="83">
        <v>0</v>
      </c>
      <c r="P164" s="31">
        <f t="shared" si="45"/>
        <v>432.738</v>
      </c>
    </row>
    <row r="165" spans="2:16" ht="44.25" customHeight="1" thickBot="1">
      <c r="B165" s="111"/>
      <c r="C165" s="137" t="s">
        <v>49</v>
      </c>
      <c r="D165" s="10" t="s">
        <v>8</v>
      </c>
      <c r="E165" s="10">
        <f>SUM(E166:E168)</f>
        <v>0</v>
      </c>
      <c r="F165" s="10">
        <f t="shared" ref="F165:N165" si="47">SUM(F166:F168)</f>
        <v>0</v>
      </c>
      <c r="G165" s="10">
        <f t="shared" si="47"/>
        <v>0</v>
      </c>
      <c r="H165" s="10">
        <f t="shared" si="47"/>
        <v>0</v>
      </c>
      <c r="I165" s="10">
        <f t="shared" si="47"/>
        <v>0</v>
      </c>
      <c r="J165" s="10">
        <f t="shared" si="47"/>
        <v>0</v>
      </c>
      <c r="K165" s="10">
        <f t="shared" si="47"/>
        <v>0</v>
      </c>
      <c r="L165" s="10">
        <f t="shared" si="47"/>
        <v>0</v>
      </c>
      <c r="M165" s="10">
        <f t="shared" si="47"/>
        <v>11959.749999999998</v>
      </c>
      <c r="N165" s="25">
        <f t="shared" si="47"/>
        <v>0</v>
      </c>
      <c r="O165" s="83">
        <v>0</v>
      </c>
      <c r="P165" s="31">
        <f t="shared" si="45"/>
        <v>11959.749999999998</v>
      </c>
    </row>
    <row r="166" spans="2:16" ht="23.25" thickBot="1">
      <c r="B166" s="111"/>
      <c r="C166" s="138"/>
      <c r="D166" s="10" t="s">
        <v>9</v>
      </c>
      <c r="E166" s="10">
        <v>0</v>
      </c>
      <c r="F166" s="10">
        <v>0</v>
      </c>
      <c r="G166" s="10">
        <v>0</v>
      </c>
      <c r="H166" s="10">
        <v>0</v>
      </c>
      <c r="I166" s="10">
        <v>0</v>
      </c>
      <c r="J166" s="10">
        <v>0</v>
      </c>
      <c r="K166" s="10">
        <v>0</v>
      </c>
      <c r="L166" s="10">
        <v>0</v>
      </c>
      <c r="M166" s="10">
        <v>10962.4</v>
      </c>
      <c r="N166" s="25">
        <v>0</v>
      </c>
      <c r="O166" s="83">
        <v>0</v>
      </c>
      <c r="P166" s="31">
        <f t="shared" si="45"/>
        <v>10962.4</v>
      </c>
    </row>
    <row r="167" spans="2:16" ht="23.25" thickBot="1">
      <c r="B167" s="111"/>
      <c r="C167" s="138"/>
      <c r="D167" s="10" t="s">
        <v>10</v>
      </c>
      <c r="E167" s="10">
        <v>0</v>
      </c>
      <c r="F167" s="10">
        <v>0</v>
      </c>
      <c r="G167" s="10">
        <v>0</v>
      </c>
      <c r="H167" s="10">
        <v>0</v>
      </c>
      <c r="I167" s="10">
        <v>0</v>
      </c>
      <c r="J167" s="10">
        <v>0</v>
      </c>
      <c r="K167" s="10">
        <v>0</v>
      </c>
      <c r="L167" s="10">
        <v>0</v>
      </c>
      <c r="M167" s="10">
        <v>223.72</v>
      </c>
      <c r="N167" s="25">
        <v>0</v>
      </c>
      <c r="O167" s="83">
        <v>0</v>
      </c>
      <c r="P167" s="31">
        <f t="shared" si="45"/>
        <v>223.72</v>
      </c>
    </row>
    <row r="168" spans="2:16" ht="34.5" thickBot="1">
      <c r="B168" s="103"/>
      <c r="C168" s="139"/>
      <c r="D168" s="10" t="s">
        <v>11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  <c r="L168" s="10">
        <v>0</v>
      </c>
      <c r="M168" s="10">
        <v>773.63</v>
      </c>
      <c r="N168" s="25">
        <v>0</v>
      </c>
      <c r="O168" s="83">
        <v>0</v>
      </c>
      <c r="P168" s="31">
        <f t="shared" si="45"/>
        <v>773.63</v>
      </c>
    </row>
    <row r="169" spans="2:16" ht="15.75" thickBot="1">
      <c r="B169" s="6"/>
      <c r="C169" s="150" t="s">
        <v>52</v>
      </c>
      <c r="D169" s="35" t="s">
        <v>8</v>
      </c>
      <c r="E169" s="35">
        <f>SUM(E170:E172)</f>
        <v>0</v>
      </c>
      <c r="F169" s="35">
        <f t="shared" ref="F169:N169" si="48">SUM(F170:F172)</f>
        <v>0</v>
      </c>
      <c r="G169" s="35">
        <f t="shared" si="48"/>
        <v>0</v>
      </c>
      <c r="H169" s="35">
        <f t="shared" si="48"/>
        <v>0</v>
      </c>
      <c r="I169" s="35">
        <f t="shared" si="48"/>
        <v>0</v>
      </c>
      <c r="J169" s="32">
        <f t="shared" si="48"/>
        <v>200</v>
      </c>
      <c r="K169" s="35">
        <f t="shared" si="48"/>
        <v>199.92</v>
      </c>
      <c r="L169" s="35">
        <f t="shared" si="48"/>
        <v>598</v>
      </c>
      <c r="M169" s="35">
        <f t="shared" si="48"/>
        <v>0</v>
      </c>
      <c r="N169" s="36">
        <f t="shared" si="48"/>
        <v>0</v>
      </c>
      <c r="O169" s="85">
        <v>0</v>
      </c>
      <c r="P169" s="34">
        <f t="shared" si="45"/>
        <v>997.92</v>
      </c>
    </row>
    <row r="170" spans="2:16" ht="23.25" thickBot="1">
      <c r="B170" s="14" t="s">
        <v>50</v>
      </c>
      <c r="C170" s="151"/>
      <c r="D170" s="35" t="s">
        <v>9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2">
        <v>0</v>
      </c>
      <c r="K170" s="35">
        <v>0</v>
      </c>
      <c r="L170" s="35">
        <v>0</v>
      </c>
      <c r="M170" s="35">
        <v>0</v>
      </c>
      <c r="N170" s="36">
        <v>0</v>
      </c>
      <c r="O170" s="85">
        <v>0</v>
      </c>
      <c r="P170" s="34">
        <f t="shared" ref="P170:P172" si="49">SUM(E170:O170)</f>
        <v>0</v>
      </c>
    </row>
    <row r="171" spans="2:16" ht="32.25" thickBot="1">
      <c r="B171" s="14" t="s">
        <v>51</v>
      </c>
      <c r="C171" s="151"/>
      <c r="D171" s="35" t="s">
        <v>10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2">
        <v>0</v>
      </c>
      <c r="K171" s="35">
        <v>0</v>
      </c>
      <c r="L171" s="35">
        <v>0</v>
      </c>
      <c r="M171" s="35">
        <v>0</v>
      </c>
      <c r="N171" s="36">
        <v>0</v>
      </c>
      <c r="O171" s="85">
        <v>0</v>
      </c>
      <c r="P171" s="34">
        <f t="shared" si="49"/>
        <v>0</v>
      </c>
    </row>
    <row r="172" spans="2:16" ht="34.5" thickBot="1">
      <c r="B172" s="15"/>
      <c r="C172" s="152"/>
      <c r="D172" s="35" t="s">
        <v>11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2">
        <v>200</v>
      </c>
      <c r="K172" s="35">
        <v>199.92</v>
      </c>
      <c r="L172" s="35">
        <v>598</v>
      </c>
      <c r="M172" s="35">
        <v>0</v>
      </c>
      <c r="N172" s="36">
        <v>0</v>
      </c>
      <c r="O172" s="85">
        <v>0</v>
      </c>
      <c r="P172" s="37">
        <f t="shared" si="49"/>
        <v>997.92</v>
      </c>
    </row>
  </sheetData>
  <mergeCells count="77">
    <mergeCell ref="K136:K137"/>
    <mergeCell ref="L136:L137"/>
    <mergeCell ref="F136:F137"/>
    <mergeCell ref="I136:I137"/>
    <mergeCell ref="J136:J137"/>
    <mergeCell ref="O136:O137"/>
    <mergeCell ref="P136:P137"/>
    <mergeCell ref="O141:O142"/>
    <mergeCell ref="P141:P142"/>
    <mergeCell ref="M136:M137"/>
    <mergeCell ref="N136:N137"/>
    <mergeCell ref="C169:C172"/>
    <mergeCell ref="K141:K142"/>
    <mergeCell ref="L141:L142"/>
    <mergeCell ref="M141:M142"/>
    <mergeCell ref="N141:N142"/>
    <mergeCell ref="C138:C142"/>
    <mergeCell ref="D141:D142"/>
    <mergeCell ref="E141:E142"/>
    <mergeCell ref="F141:F142"/>
    <mergeCell ref="G141:G142"/>
    <mergeCell ref="I141:I142"/>
    <mergeCell ref="J141:J142"/>
    <mergeCell ref="C143:C146"/>
    <mergeCell ref="C147:C150"/>
    <mergeCell ref="A2:N2"/>
    <mergeCell ref="B3:N3"/>
    <mergeCell ref="E6:P6"/>
    <mergeCell ref="C41:C44"/>
    <mergeCell ref="C12:C15"/>
    <mergeCell ref="B6:B7"/>
    <mergeCell ref="C6:C7"/>
    <mergeCell ref="D6:D7"/>
    <mergeCell ref="B8:B11"/>
    <mergeCell ref="C8:C11"/>
    <mergeCell ref="B153:B168"/>
    <mergeCell ref="C153:C156"/>
    <mergeCell ref="C157:C160"/>
    <mergeCell ref="C161:C164"/>
    <mergeCell ref="C165:C168"/>
    <mergeCell ref="B129:B132"/>
    <mergeCell ref="C129:C132"/>
    <mergeCell ref="C133:C137"/>
    <mergeCell ref="E136:E137"/>
    <mergeCell ref="H141:H142"/>
    <mergeCell ref="G136:G137"/>
    <mergeCell ref="H136:H137"/>
    <mergeCell ref="B133:B150"/>
    <mergeCell ref="C109:C112"/>
    <mergeCell ref="B113:B128"/>
    <mergeCell ref="C113:C116"/>
    <mergeCell ref="C117:C120"/>
    <mergeCell ref="C121:C124"/>
    <mergeCell ref="C125:C128"/>
    <mergeCell ref="B73:B112"/>
    <mergeCell ref="C73:C76"/>
    <mergeCell ref="C77:C80"/>
    <mergeCell ref="C81:C84"/>
    <mergeCell ref="C85:C88"/>
    <mergeCell ref="C89:C92"/>
    <mergeCell ref="C93:C96"/>
    <mergeCell ref="C97:C100"/>
    <mergeCell ref="C101:C104"/>
    <mergeCell ref="C105:C108"/>
    <mergeCell ref="C69:C72"/>
    <mergeCell ref="C16:C19"/>
    <mergeCell ref="C20:C23"/>
    <mergeCell ref="C24:C27"/>
    <mergeCell ref="C28:C31"/>
    <mergeCell ref="C36:C39"/>
    <mergeCell ref="C45:C48"/>
    <mergeCell ref="C49:C52"/>
    <mergeCell ref="C53:C56"/>
    <mergeCell ref="C57:C60"/>
    <mergeCell ref="C61:C64"/>
    <mergeCell ref="C65:C68"/>
    <mergeCell ref="C32:C35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приложение 3</vt:lpstr>
      <vt:lpstr>'приложение 3'!_Hlk15379152</vt:lpstr>
      <vt:lpstr>'приложение 3'!_Hlk498349570</vt:lpstr>
      <vt:lpstr>'приложение 2'!_Hlk68533228</vt:lpstr>
      <vt:lpstr>'приложение 3'!_Hlk68533307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2023-05-29T13:27:31Z</cp:lastPrinted>
  <dcterms:created xsi:type="dcterms:W3CDTF">2022-05-26T08:38:33Z</dcterms:created>
  <dcterms:modified xsi:type="dcterms:W3CDTF">2023-06-06T09:46:45Z</dcterms:modified>
</cp:coreProperties>
</file>