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 - Шубин\Шубин СВ\муниципальные программы\ программа экология\2023\МП экология 05-2023\"/>
    </mc:Choice>
  </mc:AlternateContent>
  <xr:revisionPtr revIDLastSave="0" documentId="8_{08BCC19B-1FAB-48D3-9D81-2C3DE67A1E80}" xr6:coauthVersionLast="45" xr6:coauthVersionMax="45" xr10:uidLastSave="{00000000-0000-0000-0000-000000000000}"/>
  <bookViews>
    <workbookView xWindow="3990" yWindow="945" windowWidth="24420" windowHeight="14655" activeTab="1" xr2:uid="{53F21C9E-569B-44DA-AA27-2C85F2784627}"/>
  </bookViews>
  <sheets>
    <sheet name="приложение 2" sheetId="1" r:id="rId1"/>
    <sheet name="приложение 3" sheetId="2" r:id="rId2"/>
  </sheets>
  <definedNames>
    <definedName name="_Hlk15379152" localSheetId="1">'приложение 3'!$B$77</definedName>
    <definedName name="_Hlk498349570" localSheetId="1">'приложение 3'!$C$105</definedName>
    <definedName name="_Hlk68533228" localSheetId="0">'приложение 2'!$B$4</definedName>
    <definedName name="_Hlk68533307" localSheetId="1">'приложение 3'!$B$4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2" l="1"/>
  <c r="P39" i="2"/>
  <c r="P38" i="2"/>
  <c r="P37" i="2"/>
  <c r="P36" i="2"/>
  <c r="L11" i="1"/>
  <c r="O16" i="1"/>
  <c r="P43" i="2" l="1"/>
  <c r="O16" i="2"/>
  <c r="N16" i="2"/>
  <c r="M16" i="2"/>
  <c r="P35" i="2"/>
  <c r="P34" i="2"/>
  <c r="P33" i="2"/>
  <c r="P32" i="2"/>
  <c r="K17" i="1"/>
  <c r="O11" i="1"/>
  <c r="O15" i="1"/>
  <c r="P16" i="2" l="1"/>
  <c r="M160" i="2"/>
  <c r="M157" i="2" s="1"/>
  <c r="M159" i="2"/>
  <c r="M158" i="2"/>
  <c r="O137" i="2"/>
  <c r="N137" i="2"/>
  <c r="M137" i="2"/>
  <c r="M147" i="2"/>
  <c r="M14" i="2"/>
  <c r="P154" i="2"/>
  <c r="P153" i="2"/>
  <c r="P152" i="2"/>
  <c r="P150" i="2"/>
  <c r="P149" i="2"/>
  <c r="P148" i="2"/>
  <c r="O151" i="2"/>
  <c r="O147" i="2" s="1"/>
  <c r="N151" i="2"/>
  <c r="N147" i="2" s="1"/>
  <c r="M151" i="2"/>
  <c r="L151" i="2"/>
  <c r="L147" i="2" s="1"/>
  <c r="K151" i="2"/>
  <c r="J151" i="2"/>
  <c r="J147" i="2" s="1"/>
  <c r="I151" i="2"/>
  <c r="I147" i="2" s="1"/>
  <c r="H151" i="2"/>
  <c r="H147" i="2" s="1"/>
  <c r="G151" i="2"/>
  <c r="F151" i="2"/>
  <c r="F147" i="2" s="1"/>
  <c r="E151" i="2"/>
  <c r="E147" i="2" s="1"/>
  <c r="K147" i="2"/>
  <c r="G147" i="2"/>
  <c r="E142" i="2"/>
  <c r="L56" i="1"/>
  <c r="L45" i="1"/>
  <c r="O45" i="1" s="1"/>
  <c r="P151" i="2" l="1"/>
  <c r="P147" i="2"/>
  <c r="L158" i="2"/>
  <c r="M169" i="2" l="1"/>
  <c r="P176" i="2" l="1"/>
  <c r="P175" i="2"/>
  <c r="P172" i="2"/>
  <c r="P171" i="2"/>
  <c r="P168" i="2"/>
  <c r="P167" i="2"/>
  <c r="P146" i="2"/>
  <c r="P145" i="2"/>
  <c r="P144" i="2"/>
  <c r="P143" i="2"/>
  <c r="P141" i="2"/>
  <c r="P140" i="2"/>
  <c r="P139" i="2"/>
  <c r="P138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7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5" i="2"/>
  <c r="P74" i="2"/>
  <c r="P72" i="2"/>
  <c r="P71" i="2"/>
  <c r="P70" i="2"/>
  <c r="P69" i="2"/>
  <c r="P68" i="2"/>
  <c r="P67" i="2"/>
  <c r="P66" i="2"/>
  <c r="P64" i="2"/>
  <c r="P63" i="2"/>
  <c r="P62" i="2"/>
  <c r="P60" i="2"/>
  <c r="P59" i="2"/>
  <c r="P58" i="2"/>
  <c r="P56" i="2"/>
  <c r="P55" i="2"/>
  <c r="P54" i="2"/>
  <c r="P52" i="2"/>
  <c r="P51" i="2"/>
  <c r="P50" i="2"/>
  <c r="P42" i="2"/>
  <c r="P41" i="2"/>
  <c r="P40" i="2"/>
  <c r="P31" i="2"/>
  <c r="P30" i="2"/>
  <c r="P29" i="2"/>
  <c r="P28" i="2"/>
  <c r="P27" i="2"/>
  <c r="P26" i="2"/>
  <c r="P25" i="2"/>
  <c r="P24" i="2"/>
  <c r="P23" i="2"/>
  <c r="P22" i="2"/>
  <c r="P21" i="2"/>
  <c r="P20" i="2"/>
  <c r="O67" i="1"/>
  <c r="O66" i="1"/>
  <c r="O59" i="1"/>
  <c r="O58" i="1"/>
  <c r="O57" i="1"/>
  <c r="O56" i="1"/>
  <c r="O55" i="1"/>
  <c r="O54" i="1"/>
  <c r="O53" i="1"/>
  <c r="O52" i="1"/>
  <c r="O51" i="1"/>
  <c r="O50" i="1"/>
  <c r="O49" i="1"/>
  <c r="O48" i="1"/>
  <c r="O46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9" i="1"/>
  <c r="O18" i="1"/>
  <c r="O14" i="1"/>
  <c r="O13" i="1"/>
  <c r="O12" i="1"/>
  <c r="J76" i="2" l="1"/>
  <c r="M17" i="1"/>
  <c r="M60" i="1" s="1"/>
  <c r="M69" i="1" s="1"/>
  <c r="L17" i="1"/>
  <c r="L60" i="1" s="1"/>
  <c r="L69" i="1" s="1"/>
  <c r="J17" i="1"/>
  <c r="J60" i="1" s="1"/>
  <c r="J69" i="1" s="1"/>
  <c r="I17" i="1"/>
  <c r="I60" i="1" s="1"/>
  <c r="I69" i="1" s="1"/>
  <c r="H17" i="1"/>
  <c r="H60" i="1" s="1"/>
  <c r="H69" i="1" s="1"/>
  <c r="G17" i="1"/>
  <c r="G60" i="1" s="1"/>
  <c r="G69" i="1" s="1"/>
  <c r="F17" i="1"/>
  <c r="F60" i="1" s="1"/>
  <c r="F69" i="1" s="1"/>
  <c r="E17" i="1"/>
  <c r="E60" i="1" s="1"/>
  <c r="E69" i="1" s="1"/>
  <c r="D17" i="1"/>
  <c r="N160" i="2"/>
  <c r="L160" i="2"/>
  <c r="K160" i="2"/>
  <c r="J160" i="2"/>
  <c r="I160" i="2"/>
  <c r="I157" i="2" s="1"/>
  <c r="H160" i="2"/>
  <c r="G160" i="2"/>
  <c r="F160" i="2"/>
  <c r="E160" i="2"/>
  <c r="N159" i="2"/>
  <c r="L159" i="2"/>
  <c r="K159" i="2"/>
  <c r="J159" i="2"/>
  <c r="I159" i="2"/>
  <c r="H159" i="2"/>
  <c r="G159" i="2"/>
  <c r="F159" i="2"/>
  <c r="E159" i="2"/>
  <c r="N158" i="2"/>
  <c r="K158" i="2"/>
  <c r="J158" i="2"/>
  <c r="J157" i="2" s="1"/>
  <c r="I158" i="2"/>
  <c r="H158" i="2"/>
  <c r="G158" i="2"/>
  <c r="F158" i="2"/>
  <c r="E158" i="2"/>
  <c r="N76" i="2"/>
  <c r="M76" i="2"/>
  <c r="L76" i="2"/>
  <c r="L73" i="2" s="1"/>
  <c r="K76" i="2"/>
  <c r="K73" i="2" s="1"/>
  <c r="I76" i="2"/>
  <c r="H76" i="2"/>
  <c r="H73" i="2" s="1"/>
  <c r="G76" i="2"/>
  <c r="G73" i="2" s="1"/>
  <c r="F76" i="2"/>
  <c r="F73" i="2" s="1"/>
  <c r="E76" i="2"/>
  <c r="N73" i="2"/>
  <c r="M73" i="2"/>
  <c r="I73" i="2"/>
  <c r="N65" i="2"/>
  <c r="M65" i="2"/>
  <c r="L65" i="2"/>
  <c r="K65" i="2"/>
  <c r="J65" i="2"/>
  <c r="I65" i="2"/>
  <c r="H65" i="2"/>
  <c r="G65" i="2"/>
  <c r="F65" i="2"/>
  <c r="E65" i="2"/>
  <c r="N61" i="2"/>
  <c r="M61" i="2"/>
  <c r="L61" i="2"/>
  <c r="K61" i="2"/>
  <c r="J61" i="2"/>
  <c r="I61" i="2"/>
  <c r="H61" i="2"/>
  <c r="G61" i="2"/>
  <c r="F61" i="2"/>
  <c r="E61" i="2"/>
  <c r="N57" i="2"/>
  <c r="M57" i="2"/>
  <c r="L57" i="2"/>
  <c r="K57" i="2"/>
  <c r="J57" i="2"/>
  <c r="I57" i="2"/>
  <c r="H57" i="2"/>
  <c r="G57" i="2"/>
  <c r="F57" i="2"/>
  <c r="E57" i="2"/>
  <c r="N53" i="2"/>
  <c r="M53" i="2"/>
  <c r="L53" i="2"/>
  <c r="K53" i="2"/>
  <c r="J53" i="2"/>
  <c r="I53" i="2"/>
  <c r="H53" i="2"/>
  <c r="G53" i="2"/>
  <c r="F53" i="2"/>
  <c r="E53" i="2"/>
  <c r="N49" i="2"/>
  <c r="M49" i="2"/>
  <c r="L49" i="2"/>
  <c r="K49" i="2"/>
  <c r="J49" i="2"/>
  <c r="I49" i="2"/>
  <c r="H49" i="2"/>
  <c r="G49" i="2"/>
  <c r="F49" i="2"/>
  <c r="E49" i="2"/>
  <c r="N48" i="2"/>
  <c r="M48" i="2"/>
  <c r="L48" i="2"/>
  <c r="K48" i="2"/>
  <c r="J48" i="2"/>
  <c r="I48" i="2"/>
  <c r="H48" i="2"/>
  <c r="G48" i="2"/>
  <c r="F48" i="2"/>
  <c r="E48" i="2"/>
  <c r="N47" i="2"/>
  <c r="M47" i="2"/>
  <c r="L47" i="2"/>
  <c r="K47" i="2"/>
  <c r="J47" i="2"/>
  <c r="I47" i="2"/>
  <c r="H47" i="2"/>
  <c r="G47" i="2"/>
  <c r="F47" i="2"/>
  <c r="E47" i="2"/>
  <c r="N46" i="2"/>
  <c r="N45" i="2" s="1"/>
  <c r="M46" i="2"/>
  <c r="L46" i="2"/>
  <c r="K46" i="2"/>
  <c r="J46" i="2"/>
  <c r="I46" i="2"/>
  <c r="H46" i="2"/>
  <c r="G46" i="2"/>
  <c r="F46" i="2"/>
  <c r="E46" i="2"/>
  <c r="N19" i="2"/>
  <c r="L19" i="2"/>
  <c r="K19" i="2"/>
  <c r="J19" i="2"/>
  <c r="I19" i="2"/>
  <c r="H19" i="2"/>
  <c r="G19" i="2"/>
  <c r="F19" i="2"/>
  <c r="E19" i="2"/>
  <c r="N18" i="2"/>
  <c r="M18" i="2"/>
  <c r="L18" i="2"/>
  <c r="K18" i="2"/>
  <c r="J18" i="2"/>
  <c r="I18" i="2"/>
  <c r="H18" i="2"/>
  <c r="G18" i="2"/>
  <c r="F18" i="2"/>
  <c r="E18" i="2"/>
  <c r="N17" i="2"/>
  <c r="M17" i="2"/>
  <c r="L17" i="2"/>
  <c r="K17" i="2"/>
  <c r="J17" i="2"/>
  <c r="I17" i="2"/>
  <c r="I13" i="2" s="1"/>
  <c r="I9" i="2" s="1"/>
  <c r="H17" i="2"/>
  <c r="G17" i="2"/>
  <c r="F17" i="2"/>
  <c r="E17" i="2"/>
  <c r="N108" i="2"/>
  <c r="N105" i="2" s="1"/>
  <c r="M108" i="2"/>
  <c r="M105" i="2" s="1"/>
  <c r="L108" i="2"/>
  <c r="K108" i="2"/>
  <c r="K105" i="2" s="1"/>
  <c r="J108" i="2"/>
  <c r="J105" i="2" s="1"/>
  <c r="I108" i="2"/>
  <c r="I105" i="2" s="1"/>
  <c r="H108" i="2"/>
  <c r="H105" i="2" s="1"/>
  <c r="G108" i="2"/>
  <c r="G105" i="2" s="1"/>
  <c r="F108" i="2"/>
  <c r="F105" i="2" s="1"/>
  <c r="E108" i="2"/>
  <c r="E106" i="2"/>
  <c r="P106" i="2" s="1"/>
  <c r="L137" i="2"/>
  <c r="K137" i="2"/>
  <c r="J137" i="2"/>
  <c r="I137" i="2"/>
  <c r="H137" i="2"/>
  <c r="G137" i="2"/>
  <c r="F137" i="2"/>
  <c r="E137" i="2"/>
  <c r="N142" i="2"/>
  <c r="M142" i="2"/>
  <c r="L142" i="2"/>
  <c r="K142" i="2"/>
  <c r="J142" i="2"/>
  <c r="I142" i="2"/>
  <c r="H142" i="2"/>
  <c r="G142" i="2"/>
  <c r="F142" i="2"/>
  <c r="N161" i="2"/>
  <c r="M161" i="2"/>
  <c r="L161" i="2"/>
  <c r="K161" i="2"/>
  <c r="J161" i="2"/>
  <c r="I161" i="2"/>
  <c r="H161" i="2"/>
  <c r="G161" i="2"/>
  <c r="F161" i="2"/>
  <c r="E161" i="2"/>
  <c r="N165" i="2"/>
  <c r="M165" i="2"/>
  <c r="L165" i="2"/>
  <c r="K165" i="2"/>
  <c r="J165" i="2"/>
  <c r="I165" i="2"/>
  <c r="H165" i="2"/>
  <c r="G165" i="2"/>
  <c r="F165" i="2"/>
  <c r="E165" i="2"/>
  <c r="N169" i="2"/>
  <c r="L169" i="2"/>
  <c r="K169" i="2"/>
  <c r="J169" i="2"/>
  <c r="I169" i="2"/>
  <c r="H169" i="2"/>
  <c r="G169" i="2"/>
  <c r="F169" i="2"/>
  <c r="E169" i="2"/>
  <c r="N173" i="2"/>
  <c r="M173" i="2"/>
  <c r="L173" i="2"/>
  <c r="K173" i="2"/>
  <c r="J173" i="2"/>
  <c r="I173" i="2"/>
  <c r="H173" i="2"/>
  <c r="G173" i="2"/>
  <c r="F173" i="2"/>
  <c r="E173" i="2"/>
  <c r="P44" i="2"/>
  <c r="O68" i="1"/>
  <c r="O62" i="1"/>
  <c r="O61" i="1"/>
  <c r="O47" i="1"/>
  <c r="O29" i="1"/>
  <c r="K60" i="1" l="1"/>
  <c r="K69" i="1" s="1"/>
  <c r="N13" i="2"/>
  <c r="N9" i="2" s="1"/>
  <c r="H14" i="2"/>
  <c r="H10" i="2" s="1"/>
  <c r="F45" i="2"/>
  <c r="J45" i="2"/>
  <c r="I14" i="2"/>
  <c r="I10" i="2" s="1"/>
  <c r="N14" i="2"/>
  <c r="N10" i="2" s="1"/>
  <c r="M10" i="2"/>
  <c r="G14" i="2"/>
  <c r="G10" i="2" s="1"/>
  <c r="F14" i="2"/>
  <c r="F10" i="2" s="1"/>
  <c r="P65" i="2"/>
  <c r="I45" i="2"/>
  <c r="M45" i="2"/>
  <c r="J13" i="2"/>
  <c r="J9" i="2" s="1"/>
  <c r="P174" i="2"/>
  <c r="F13" i="2"/>
  <c r="F9" i="2" s="1"/>
  <c r="L16" i="2"/>
  <c r="F15" i="2"/>
  <c r="F11" i="2" s="1"/>
  <c r="N157" i="2"/>
  <c r="P166" i="2"/>
  <c r="P17" i="2"/>
  <c r="P19" i="2"/>
  <c r="N15" i="2"/>
  <c r="N11" i="2" s="1"/>
  <c r="F157" i="2"/>
  <c r="P170" i="2"/>
  <c r="P137" i="2"/>
  <c r="P163" i="2"/>
  <c r="P164" i="2"/>
  <c r="E105" i="2"/>
  <c r="P169" i="2"/>
  <c r="J14" i="2"/>
  <c r="J10" i="2" s="1"/>
  <c r="P46" i="2"/>
  <c r="P48" i="2"/>
  <c r="P53" i="2"/>
  <c r="P61" i="2"/>
  <c r="E13" i="2"/>
  <c r="E9" i="2" s="1"/>
  <c r="E157" i="2"/>
  <c r="P165" i="2"/>
  <c r="P142" i="2"/>
  <c r="P18" i="2"/>
  <c r="P160" i="2"/>
  <c r="H13" i="2"/>
  <c r="H9" i="2" s="1"/>
  <c r="P173" i="2"/>
  <c r="I16" i="2"/>
  <c r="H16" i="2"/>
  <c r="G13" i="2"/>
  <c r="G9" i="2" s="1"/>
  <c r="K13" i="2"/>
  <c r="K9" i="2" s="1"/>
  <c r="P47" i="2"/>
  <c r="P49" i="2"/>
  <c r="P57" i="2"/>
  <c r="P76" i="2"/>
  <c r="I15" i="2"/>
  <c r="I11" i="2" s="1"/>
  <c r="I8" i="2" s="1"/>
  <c r="J15" i="2"/>
  <c r="J11" i="2" s="1"/>
  <c r="M15" i="2"/>
  <c r="M13" i="2"/>
  <c r="M9" i="2" s="1"/>
  <c r="P161" i="2"/>
  <c r="P158" i="2"/>
  <c r="L13" i="2"/>
  <c r="L14" i="2"/>
  <c r="P159" i="2"/>
  <c r="O17" i="1"/>
  <c r="L105" i="2"/>
  <c r="P108" i="2"/>
  <c r="D60" i="1"/>
  <c r="J73" i="2"/>
  <c r="G157" i="2"/>
  <c r="K157" i="2"/>
  <c r="H15" i="2"/>
  <c r="H11" i="2" s="1"/>
  <c r="L15" i="2"/>
  <c r="K14" i="2"/>
  <c r="K10" i="2" s="1"/>
  <c r="L157" i="2"/>
  <c r="E14" i="2"/>
  <c r="H157" i="2"/>
  <c r="G15" i="2"/>
  <c r="G11" i="2" s="1"/>
  <c r="K15" i="2"/>
  <c r="K11" i="2" s="1"/>
  <c r="E15" i="2"/>
  <c r="E11" i="2" s="1"/>
  <c r="E73" i="2"/>
  <c r="P73" i="2" s="1"/>
  <c r="N12" i="2"/>
  <c r="N8" i="2"/>
  <c r="H45" i="2"/>
  <c r="L45" i="2"/>
  <c r="G45" i="2"/>
  <c r="K45" i="2"/>
  <c r="E45" i="2"/>
  <c r="F16" i="2"/>
  <c r="J16" i="2"/>
  <c r="G16" i="2"/>
  <c r="K16" i="2"/>
  <c r="E16" i="2"/>
  <c r="I12" i="2" l="1"/>
  <c r="P162" i="2"/>
  <c r="F12" i="2"/>
  <c r="K8" i="2"/>
  <c r="F8" i="2"/>
  <c r="P105" i="2"/>
  <c r="H8" i="2"/>
  <c r="J8" i="2"/>
  <c r="P45" i="2"/>
  <c r="J12" i="2"/>
  <c r="P157" i="2"/>
  <c r="H12" i="2"/>
  <c r="M11" i="2"/>
  <c r="M8" i="2" s="1"/>
  <c r="P15" i="2"/>
  <c r="M12" i="2"/>
  <c r="L9" i="2"/>
  <c r="P9" i="2" s="1"/>
  <c r="P13" i="2"/>
  <c r="L10" i="2"/>
  <c r="P14" i="2"/>
  <c r="L11" i="2"/>
  <c r="D69" i="1"/>
  <c r="O69" i="1" s="1"/>
  <c r="O60" i="1"/>
  <c r="L12" i="2"/>
  <c r="G8" i="2"/>
  <c r="G12" i="2"/>
  <c r="E12" i="2"/>
  <c r="E10" i="2"/>
  <c r="E8" i="2" s="1"/>
  <c r="K12" i="2"/>
  <c r="P10" i="2" l="1"/>
  <c r="P12" i="2"/>
  <c r="L8" i="2"/>
  <c r="P8" i="2" s="1"/>
  <c r="P11" i="2"/>
</calcChain>
</file>

<file path=xl/sharedStrings.xml><?xml version="1.0" encoding="utf-8"?>
<sst xmlns="http://schemas.openxmlformats.org/spreadsheetml/2006/main" count="380" uniqueCount="174">
  <si>
    <t xml:space="preserve">Приложение №3  </t>
  </si>
  <si>
    <t>Ресурсное обеспечение и прогнозная (справочная )оценка расходов федерального бюджета, областного бюджета, бюджета Советского района Курской области, внебюджетных источников на реализацию целей муниципальной программы Советского района Курской области «Охрана окружающей среды в Советском районе Курской области»</t>
  </si>
  <si>
    <t>Статус</t>
  </si>
  <si>
    <t>Наименование муниципальной программы, подпрограммы муниципальной программы, основного мероприятия</t>
  </si>
  <si>
    <t>Источники ресурсного обеспечения</t>
  </si>
  <si>
    <t>Оценка расходов, тыс. руб.</t>
  </si>
  <si>
    <t>Муниципальная программа Советского района Курской области</t>
  </si>
  <si>
    <t>«Охрана окружающей среды в советском районе Курской области»</t>
  </si>
  <si>
    <t>Всего</t>
  </si>
  <si>
    <t>Федеральный бюджет</t>
  </si>
  <si>
    <t>Областной бюджет</t>
  </si>
  <si>
    <t>Бюджет Советского района</t>
  </si>
  <si>
    <t>Подпрограмма 1</t>
  </si>
  <si>
    <t xml:space="preserve">«Экология и чистая вода Советского района Курской области» </t>
  </si>
  <si>
    <t xml:space="preserve">Основное мероприятие 1 «Создание ЭВУ в муниципальных образованиях Советского района Курской области, в т.ч. изготовление ПСД» </t>
  </si>
  <si>
    <t>1.1.Создание электромеханической водозаборной установки в д.Екатериновка Советского района</t>
  </si>
  <si>
    <t>1.2. Создание электромеханической водозаборной установки в с.Нижняя Грайворонка Советского района</t>
  </si>
  <si>
    <t>1.3. Создание электромеханической водозаборной установки в п.Садовый Советского района</t>
  </si>
  <si>
    <t>Основное мероприятие 2 «Изготовление ПСД, текущий ремонт водозаборных скважин в муниципальных образованиях района»</t>
  </si>
  <si>
    <t>Основное мероприятие 3 «Ремонт водонапорных башен и водопроводной сети в муниципальных образованиях Советского района Курской области»</t>
  </si>
  <si>
    <t>3.1.Текущий ремонт водозаборной скважины и водопроводных сетей  в с.Липовчик Волжанского сельсовета Советского района</t>
  </si>
  <si>
    <t xml:space="preserve">3.2.Текущий ремонт водонапорной башни в д.Арцыбашевка Краснодолинского сельсовета Советского района </t>
  </si>
  <si>
    <t>3.3. Текущий ремонт водонапорной башни в д.Ефросимовка Верхнерагозецкого сельсовета Советского района</t>
  </si>
  <si>
    <t>3.4. Текущий ремонт водонапорной башни в д.1-е Михайлоанненские Выселки Михайлоанненского сельсовета Советского района</t>
  </si>
  <si>
    <t>3.5. Текущий ремонт водонапорной башни в д.Грязноивановка Александровского сельсовета Советского района</t>
  </si>
  <si>
    <t>Основное мероприятие 4 «Обустройство родников»</t>
  </si>
  <si>
    <t>Основное мероприятие 5 «Разработка проектов зон санитарной охраны объектов водоснабжения в муниципальных образованиях Советского района Курской области»</t>
  </si>
  <si>
    <t>5.1. Разработка проектов зон санитарной охраны объектов водоснабжения в Александровском сельсовете</t>
  </si>
  <si>
    <t>5.2. Разработка проектов зон санитарной охраны объектов водоснабжения в Верхнерагозецком сельсовете</t>
  </si>
  <si>
    <t>5.3. Разработка проектов зон санитарной охраны объектов водоснабжения в Волжанском сельсовете</t>
  </si>
  <si>
    <t>5.4. Разработка проектов зон санитарной охраны объектов водоснабжения в Краснодолинском сельсовете</t>
  </si>
  <si>
    <t>5.5. Разработка проектов зон санитарной охраны объектов водоснабжения в Мансуровском сельсовете</t>
  </si>
  <si>
    <t>5.6. Разработка проектов зон санитарной охраны объектов водоснабжения в Советском сельсовете</t>
  </si>
  <si>
    <t>5.7. Разработка проектов зон санитарной охраны объектов водоснабжения в Михайлоанненском сельсовете</t>
  </si>
  <si>
    <t>6.0. Подготовка и изготовление ПСД на реконструкцию (модернизацию) объектов водоснабжения в муниципальных образованиях района</t>
  </si>
  <si>
    <r>
      <t>6.1.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Михайлоанненском сельсовете</t>
    </r>
  </si>
  <si>
    <r>
      <t>6.2.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Волжанском сельсовете</t>
    </r>
  </si>
  <si>
    <r>
      <t>6.3.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Александровском сельсовете</t>
    </r>
  </si>
  <si>
    <r>
      <t>6.4.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Мансуровском сельсовете</t>
    </r>
  </si>
  <si>
    <r>
      <t>6.5.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Краснодолинском сельсовете</t>
    </r>
  </si>
  <si>
    <r>
      <t>6.6.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Верхнерагозецком сельсовете</t>
    </r>
  </si>
  <si>
    <r>
      <t>6.7.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Изготовление ПСД на реконструкцию (модернизацию) объектов водоснабжения в Ленинком сельсовете</t>
    </r>
  </si>
  <si>
    <t>7.0.Реконструкция (модернизация) объектов водоснабжения в муниципальных образованиях Советского района Курской области</t>
  </si>
  <si>
    <t xml:space="preserve">Бюджет Советского </t>
  </si>
  <si>
    <t>района</t>
  </si>
  <si>
    <t>7.1.Водоснабжение пос. Соколовка Краснодолинский сельсовет Советского района Курской области. Реконструкция, в т.ч. строит. контроль</t>
  </si>
  <si>
    <t>F5 Региональный проект «Чистая вода»</t>
  </si>
  <si>
    <r>
      <t xml:space="preserve">F5.1. </t>
    </r>
    <r>
      <rPr>
        <i/>
        <sz val="8"/>
        <color theme="1"/>
        <rFont val="Times New Roman"/>
        <family val="1"/>
        <charset val="204"/>
      </rPr>
      <t>Реконструкция системы водоснабжения п. Садовый Михайлоанненского сельсовета Советского района Курской области ( строительный контроль)</t>
    </r>
  </si>
  <si>
    <r>
      <t xml:space="preserve">F5.2. </t>
    </r>
    <r>
      <rPr>
        <i/>
        <sz val="8"/>
        <color theme="1"/>
        <rFont val="Times New Roman"/>
        <family val="1"/>
        <charset val="204"/>
      </rPr>
      <t>Водоснабжение с.Крестище Советского района Курской области. Реконструкция (в т.ч. строительный контроль)</t>
    </r>
  </si>
  <si>
    <r>
      <t xml:space="preserve">F5.3. </t>
    </r>
    <r>
      <rPr>
        <i/>
        <sz val="8"/>
        <color theme="1"/>
        <rFont val="Times New Roman"/>
        <family val="1"/>
        <charset val="204"/>
      </rPr>
      <t>Водозаборный узел д. Грязноивановка Александровского сельсовета Советского района Курской области, строительный контроль</t>
    </r>
  </si>
  <si>
    <t>Подпрограмма 2</t>
  </si>
  <si>
    <t xml:space="preserve">«Экология и природные ресурсы Советского района Курской области» </t>
  </si>
  <si>
    <t>Основное мероприятие 1 «Мероприятия по обследованию и ликвидации объекта накопленного вреда окружающей среде, в т.ч. изготовление ПСД»</t>
  </si>
  <si>
    <t>Приложение №2</t>
  </si>
  <si>
    <t>ПЕРЕЧЕНЬ</t>
  </si>
  <si>
    <t>основных мероприятий муниципальной программы «Охрана окружающей среды в Советском районе  Курской области» и их финансирование</t>
  </si>
  <si>
    <t xml:space="preserve">№ </t>
  </si>
  <si>
    <t>п/п</t>
  </si>
  <si>
    <t>Наименование мероприятия</t>
  </si>
  <si>
    <t>Единицы измерения</t>
  </si>
  <si>
    <t xml:space="preserve">всего </t>
  </si>
  <si>
    <t>Подпрограмма 1 « Экология и чистая вода Советского района Курской области»</t>
  </si>
  <si>
    <t>Мероприятие 1</t>
  </si>
  <si>
    <t>Создание ЭВУ в муниципальных образованиях Советского района Курской области, в т.ч. изготовление ПСД</t>
  </si>
  <si>
    <t>Тыс. руб.</t>
  </si>
  <si>
    <t>Создание ЭВУ в д.Екатериновка Советского сельсовета</t>
  </si>
  <si>
    <t>Создание ЭВУ в п.Садовый Михайлоанненского сельсовета</t>
  </si>
  <si>
    <t>Мероприятие 2</t>
  </si>
  <si>
    <t>Изготовление ПСД, текущий ремонт водозаборных скважин в муниципальных образованиях района</t>
  </si>
  <si>
    <t>Изготовление ПСД, текущий ремонт водозаборных скважин в Александровском сельсовете</t>
  </si>
  <si>
    <t>Изготовление ПСД, текущий ремонт водозаборных скважин в Верхнерагозецком сельсовете</t>
  </si>
  <si>
    <t>Изготовление ПСД, текущий ремонт водозаборных скважин в Волжанском сельсовете</t>
  </si>
  <si>
    <t>Изготовление ПСД, текущий ремонт водозаборных скважин в Краснодолинском сельсовете</t>
  </si>
  <si>
    <t>Изготовление ПСД, текущий ремонт водозаборных скважин в Ледовском сельсовете</t>
  </si>
  <si>
    <t>Изготовление ПСД, текущий ремонт водозаборных скважин в Ленинском сельсовете</t>
  </si>
  <si>
    <t>Изготовление ПСД, текущий ремонт водозаборных скважин в Мансуровском сельсовете</t>
  </si>
  <si>
    <t>Изготовление ПСД, текущий ремонт водозаборных скважин в Михайлоанненском сельсовете</t>
  </si>
  <si>
    <t>Изготовление ПСД, текущий ремонт водозаборных скважин в Нижнеграйворонском сельсовете</t>
  </si>
  <si>
    <t>Изготовление ПСД, текущий ремонт водозаборных скважин в Советском сельсовете</t>
  </si>
  <si>
    <t>Мероприятие 3</t>
  </si>
  <si>
    <t>Ремонт водонапорных башен и водопроводной сети в муниципальных образованиях Советского района</t>
  </si>
  <si>
    <t>Текущий ремонт водозаборной скважины и водопроводных сетей  в с.Липовчик Волжанского сельсовета Советского района</t>
  </si>
  <si>
    <t>Текущий ремонт водонапорной башни в д.Ефросимовка Верхнерагозецкого сельсовета</t>
  </si>
  <si>
    <t>тыс. руб.</t>
  </si>
  <si>
    <t>Текущий ремонт водонапорной башни в д.1-е Михайлоанненские Выселки Михайлоанненского сельсовета</t>
  </si>
  <si>
    <t>Текущий ремонт водонапорной башни в д.Грязноивановка Александровского сельсовета</t>
  </si>
  <si>
    <t>Мероприятие 4</t>
  </si>
  <si>
    <t>Обустройство родников</t>
  </si>
  <si>
    <t>Мероприятие 5</t>
  </si>
  <si>
    <t>Разработка проектов зон санитарной охраны объектов водоснабжения в муниципальных образованиях Советского района Курской области</t>
  </si>
  <si>
    <t>Разработка проектов зон санитарной охраны объектов водоснабжения в Александровском сельсовете</t>
  </si>
  <si>
    <t>Разработка проектов зон санитарной охраны объектов водоснабжения в Верхнерагозецком сельсовете</t>
  </si>
  <si>
    <t>Разработка проектов зон санитарной охраны объектов водоснабжения в Волжанском сельсовете</t>
  </si>
  <si>
    <t>Разработка проектов зон санитарной охраны объектов водоснабжения в Мансуровском сельсовете</t>
  </si>
  <si>
    <t>Разработка проектов зон санитарной охраны объектов водоснабжения в Краснодолинском сельсовете</t>
  </si>
  <si>
    <t>Разработка проектов зон санитарной охраны объектов водоснабжения в Советском сельсовете</t>
  </si>
  <si>
    <t>Разработка проектов зон санитарной охраны объектов водоснабжения в Михайлоанненском сельсовете</t>
  </si>
  <si>
    <t>99.761</t>
  </si>
  <si>
    <t>Мероприятие 6</t>
  </si>
  <si>
    <t xml:space="preserve">Подготовка и изготовление ПСД на реконструкцию (модернизацию) объектов водоснабжения в муниципальных образованиях района </t>
  </si>
  <si>
    <t>Подготовка и изготовление ПСД на реконструкцию (модернизацию) объектов водоснабжения в Михайлоанненском сельсовете</t>
  </si>
  <si>
    <t>Подготовка и изготовление ПСД на реконструкцию (модернизацию) объектов водоснабжения в Волжанском сельсовете</t>
  </si>
  <si>
    <t>Подготовка и изготовление ПСД на реконструкцию (модернизацию) объектов водоснабжения в Александровском сельсовете</t>
  </si>
  <si>
    <t>Подготовка и изготовление ПСД на реконструкцию (модернизацию) объектов водоснабжения в Мансуровском сельсовете</t>
  </si>
  <si>
    <t>Подготовка и изготовление ПСД на реконструкцию (модернизацию) объектов водоснабжения в Краснодолинском  сельсовете</t>
  </si>
  <si>
    <t>Подготовка и изготовление ПСД на реконструкцию (модернизацию) объектов водоснабжения в Верхнерагозецком  сельсовете</t>
  </si>
  <si>
    <t>Подготовка и изготовление ПСД на реконструкцию (модернизацию) объектов водоснабжения в Ленинском  сельсовете</t>
  </si>
  <si>
    <t>мероприятие 7</t>
  </si>
  <si>
    <t>Реконструкция (модернизация) объектов водоснабжения в муниципальных образованиях Советского района Курской области</t>
  </si>
  <si>
    <t>Водоснабжение пос. Соколовка Краснодолинский сельсовет Советского района Курской области. Реконструкция , в т.ч. строительный контроль</t>
  </si>
  <si>
    <t>тыс. руб</t>
  </si>
  <si>
    <t xml:space="preserve">мероприятие F5 </t>
  </si>
  <si>
    <t>Региональный проект «Чистая вода»</t>
  </si>
  <si>
    <t>тыс.руб.</t>
  </si>
  <si>
    <t>F5.1</t>
  </si>
  <si>
    <t>Реконструкция системы водоснабжения п. Садовый Михайлоанненского сельсовета Советского района Курской области, строительный контроль</t>
  </si>
  <si>
    <t>F5.2</t>
  </si>
  <si>
    <t>Водоснабжение с.Крестище Советского района Курской области, строительный контроль</t>
  </si>
  <si>
    <t>F5.3</t>
  </si>
  <si>
    <t>Водозаборный узел д. Грязноивановка Александровского сельсовета Советского района Курской области, строительный контроль</t>
  </si>
  <si>
    <t xml:space="preserve">Итого по подпрограмме 1 </t>
  </si>
  <si>
    <t>Подпрограмма 2 « Экология и природные ресурсы Советского района Курской области»</t>
  </si>
  <si>
    <t>мероприятие 1</t>
  </si>
  <si>
    <t>Мероприятия по обследованию территории и ликвидации объекта накопленного вреда окружающей среде, в т.ч. разработка ПСД</t>
  </si>
  <si>
    <t>Итого по подпрограмме 2</t>
  </si>
  <si>
    <t>ВСЕГО ПО МУНИЦИПАЛЬНОЙ ПРОГРАММЕ</t>
  </si>
  <si>
    <t xml:space="preserve"> </t>
  </si>
  <si>
    <t>1.2</t>
  </si>
  <si>
    <t>1.1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</si>
  <si>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</si>
  <si>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</si>
  <si>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</si>
  <si>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</si>
  <si>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</si>
  <si>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</si>
  <si>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</si>
  <si>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</si>
  <si>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</si>
  <si>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</si>
  <si>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</si>
  <si>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</si>
  <si>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</si>
  <si>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</si>
  <si>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</si>
  <si>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</si>
  <si>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</si>
  <si>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</si>
  <si>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</si>
  <si>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</si>
  <si>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</si>
  <si>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</si>
  <si>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</si>
  <si>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</si>
  <si>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</si>
  <si>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</si>
  <si>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</si>
  <si>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</si>
  <si>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</si>
  <si>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</si>
  <si>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7.1</t>
  </si>
  <si>
    <t>итого</t>
  </si>
  <si>
    <t>ИТОГО ПО ПОДПРОГРАММЕ 1</t>
  </si>
  <si>
    <t>А</t>
  </si>
  <si>
    <t>7.2 Александровский сельсовет</t>
  </si>
  <si>
    <t>7.3 Михайлоанненский сельсовет</t>
  </si>
  <si>
    <t>1.4</t>
  </si>
  <si>
    <t>Создание ЭВУ в с.Крестище Мансуровского сельсовета</t>
  </si>
  <si>
    <t>0</t>
  </si>
  <si>
    <t>1.4. Создание электромеханической водозаборной установки в с.Крестище Советского района</t>
  </si>
  <si>
    <t>1.5</t>
  </si>
  <si>
    <t>Создание ЭВУ в с.Нижняя Грайворонка Нижнеграйворонского сельсовета</t>
  </si>
  <si>
    <t>Создание объектов водоснабжения, не относящихся к объектам капитального строительства в Нижнеграйворонском сельсовете</t>
  </si>
  <si>
    <t>Текущий ремонт водонапорной башни в д.Арцибашевка Краснодолинского сельсовета</t>
  </si>
  <si>
    <t>1.5. Создание объектов водоснабжения, не относящихся к объектам капитального строительства в Нижнеграйворонском сельсовете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</si>
</sst>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9" xfId="0" applyFont="1" applyBorder="1"/>
    <xf numFmtId="0" fontId="1" fillId="0" borderId="17" xfId="0" applyFont="1" applyBorder="1"/>
    <xf numFmtId="0" fontId="1" fillId="2" borderId="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7" xfId="0" applyFont="1" applyFill="1" applyBorder="1"/>
    <xf numFmtId="0" fontId="3" fillId="2" borderId="6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1" fillId="2" borderId="18" xfId="0" applyFont="1" applyFill="1" applyBorder="1"/>
    <xf numFmtId="0" fontId="1" fillId="0" borderId="20" xfId="0" applyFont="1" applyBorder="1"/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1" fillId="0" borderId="36" xfId="0" applyFont="1" applyBorder="1"/>
    <xf numFmtId="0" fontId="1" fillId="0" borderId="23" xfId="0" applyFont="1" applyBorder="1"/>
    <xf numFmtId="0" fontId="1" fillId="0" borderId="25" xfId="0" applyFont="1" applyBorder="1"/>
    <xf numFmtId="0" fontId="1" fillId="0" borderId="28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1" xfId="0" applyFont="1" applyBorder="1"/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C30F-714C-4CFC-9A4F-30270975F12D}">
  <sheetPr>
    <pageSetUpPr fitToPage="1"/>
  </sheetPr>
  <dimension ref="A2:O71"/>
  <sheetViews>
    <sheetView topLeftCell="A13" workbookViewId="0">
      <selection activeCell="L17" sqref="L17"/>
    </sheetView>
  </sheetViews>
  <sheetFormatPr defaultRowHeight="15" x14ac:dyDescent="0.25"/>
  <cols>
    <col min="1" max="1" width="11" customWidth="1"/>
    <col min="2" max="2" width="17.42578125" customWidth="1"/>
    <col min="11" max="11" width="10.5703125" customWidth="1"/>
    <col min="12" max="12" width="10.28515625" customWidth="1"/>
    <col min="13" max="14" width="8.85546875" customWidth="1"/>
    <col min="15" max="15" width="10.140625" customWidth="1"/>
  </cols>
  <sheetData>
    <row r="2" spans="1:15" x14ac:dyDescent="0.25">
      <c r="M2" s="125" t="s">
        <v>53</v>
      </c>
      <c r="N2" s="125"/>
      <c r="O2" s="125"/>
    </row>
    <row r="3" spans="1:15" x14ac:dyDescent="0.25">
      <c r="A3" s="1"/>
    </row>
    <row r="4" spans="1:15" x14ac:dyDescent="0.25">
      <c r="A4" s="125" t="s">
        <v>54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x14ac:dyDescent="0.25">
      <c r="A5" s="125" t="s">
        <v>55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ht="15.75" thickBot="1" x14ac:dyDescent="0.3">
      <c r="A6" s="2"/>
    </row>
    <row r="7" spans="1:15" ht="26.25" customHeight="1" thickBot="1" x14ac:dyDescent="0.3">
      <c r="A7" s="3" t="s">
        <v>56</v>
      </c>
      <c r="B7" s="103" t="s">
        <v>58</v>
      </c>
      <c r="C7" s="103" t="s">
        <v>59</v>
      </c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7"/>
      <c r="O7" s="103" t="s">
        <v>60</v>
      </c>
    </row>
    <row r="8" spans="1:15" ht="15.75" thickBot="1" x14ac:dyDescent="0.3">
      <c r="A8" s="15" t="s">
        <v>57</v>
      </c>
      <c r="B8" s="104"/>
      <c r="C8" s="104"/>
      <c r="D8" s="4">
        <v>2015</v>
      </c>
      <c r="E8" s="4">
        <v>2016</v>
      </c>
      <c r="F8" s="4">
        <v>2017</v>
      </c>
      <c r="G8" s="4">
        <v>2018</v>
      </c>
      <c r="H8" s="4">
        <v>2019</v>
      </c>
      <c r="I8" s="4">
        <v>2020</v>
      </c>
      <c r="J8" s="4">
        <v>2021</v>
      </c>
      <c r="K8" s="4">
        <v>2022</v>
      </c>
      <c r="L8" s="4">
        <v>2023</v>
      </c>
      <c r="M8" s="4">
        <v>2024</v>
      </c>
      <c r="N8" s="4">
        <v>2025</v>
      </c>
      <c r="O8" s="104"/>
    </row>
    <row r="9" spans="1:15" ht="15.75" thickBot="1" x14ac:dyDescent="0.3">
      <c r="A9" s="15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</row>
    <row r="10" spans="1:15" ht="15.75" thickBot="1" x14ac:dyDescent="0.3">
      <c r="A10" s="127" t="s">
        <v>61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</row>
    <row r="11" spans="1:15" ht="93.75" customHeight="1" thickBot="1" x14ac:dyDescent="0.3">
      <c r="A11" s="15" t="s">
        <v>62</v>
      </c>
      <c r="B11" s="4" t="s">
        <v>63</v>
      </c>
      <c r="C11" s="4" t="s">
        <v>64</v>
      </c>
      <c r="D11" s="4">
        <v>744.13912000000005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f>SUM(L12:L16)</f>
        <v>480</v>
      </c>
      <c r="M11" s="4">
        <v>0</v>
      </c>
      <c r="N11" s="4">
        <v>0</v>
      </c>
      <c r="O11" s="4">
        <f>SUM(D11:N11)</f>
        <v>1224.13912</v>
      </c>
    </row>
    <row r="12" spans="1:15" ht="38.25" customHeight="1" thickBot="1" x14ac:dyDescent="0.3">
      <c r="A12" s="22" t="s">
        <v>128</v>
      </c>
      <c r="B12" s="11" t="s">
        <v>65</v>
      </c>
      <c r="C12" s="11" t="s">
        <v>64</v>
      </c>
      <c r="D12" s="11">
        <v>354.97433000000001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 t="shared" ref="O12:O28" si="0">SUM(D12:N12)</f>
        <v>354.97433000000001</v>
      </c>
    </row>
    <row r="13" spans="1:15" ht="38.25" customHeight="1" thickBot="1" x14ac:dyDescent="0.3">
      <c r="A13" s="22" t="s">
        <v>127</v>
      </c>
      <c r="B13" s="11" t="s">
        <v>170</v>
      </c>
      <c r="C13" s="11" t="s">
        <v>64</v>
      </c>
      <c r="D13" s="11">
        <v>389.16478999999998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si="0"/>
        <v>389.16478999999998</v>
      </c>
    </row>
    <row r="14" spans="1:15" ht="45.75" thickBot="1" x14ac:dyDescent="0.3">
      <c r="A14" s="22" t="s">
        <v>129</v>
      </c>
      <c r="B14" s="11" t="s">
        <v>66</v>
      </c>
      <c r="C14" s="11" t="s">
        <v>64</v>
      </c>
      <c r="D14" s="23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0"/>
        <v>0</v>
      </c>
    </row>
    <row r="15" spans="1:15" ht="45.75" thickBot="1" x14ac:dyDescent="0.3">
      <c r="A15" s="95" t="s">
        <v>165</v>
      </c>
      <c r="B15" s="11" t="s">
        <v>166</v>
      </c>
      <c r="C15" s="11" t="s">
        <v>64</v>
      </c>
      <c r="D15" s="23" t="s">
        <v>167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380</v>
      </c>
      <c r="M15" s="11">
        <v>0</v>
      </c>
      <c r="N15" s="11">
        <v>0</v>
      </c>
      <c r="O15" s="11">
        <f t="shared" si="0"/>
        <v>380</v>
      </c>
    </row>
    <row r="16" spans="1:15" ht="79.5" thickBot="1" x14ac:dyDescent="0.3">
      <c r="A16" s="97" t="s">
        <v>169</v>
      </c>
      <c r="B16" s="11" t="s">
        <v>171</v>
      </c>
      <c r="C16" s="11" t="s">
        <v>64</v>
      </c>
      <c r="D16" s="23" t="s">
        <v>167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100</v>
      </c>
      <c r="M16" s="11">
        <v>0</v>
      </c>
      <c r="N16" s="11">
        <v>0</v>
      </c>
      <c r="O16" s="11">
        <f t="shared" ref="O16" si="1">SUM(D16:N16)</f>
        <v>100</v>
      </c>
    </row>
    <row r="17" spans="1:15" ht="69.75" customHeight="1" thickBot="1" x14ac:dyDescent="0.3">
      <c r="A17" s="15" t="s">
        <v>67</v>
      </c>
      <c r="B17" s="4" t="s">
        <v>68</v>
      </c>
      <c r="C17" s="4" t="s">
        <v>64</v>
      </c>
      <c r="D17" s="4">
        <f>SUM(D18:D27)</f>
        <v>0</v>
      </c>
      <c r="E17" s="4">
        <f t="shared" ref="E17:M17" si="2">SUM(E18:E27)</f>
        <v>1580.722</v>
      </c>
      <c r="F17" s="4">
        <f t="shared" si="2"/>
        <v>354.41448000000003</v>
      </c>
      <c r="G17" s="4">
        <f t="shared" si="2"/>
        <v>85.321290000000005</v>
      </c>
      <c r="H17" s="4">
        <f t="shared" si="2"/>
        <v>0</v>
      </c>
      <c r="I17" s="4">
        <f t="shared" si="2"/>
        <v>0</v>
      </c>
      <c r="J17" s="4">
        <f t="shared" si="2"/>
        <v>1070.9805000000001</v>
      </c>
      <c r="K17" s="4">
        <f>SUM(K18:K27)</f>
        <v>605.70221000000004</v>
      </c>
      <c r="L17" s="4">
        <f t="shared" si="2"/>
        <v>865.31560000000002</v>
      </c>
      <c r="M17" s="4">
        <f t="shared" si="2"/>
        <v>0</v>
      </c>
      <c r="N17" s="4">
        <v>0</v>
      </c>
      <c r="O17" s="4">
        <f t="shared" si="0"/>
        <v>4562.4560800000008</v>
      </c>
    </row>
    <row r="18" spans="1:15" ht="57" thickBot="1" x14ac:dyDescent="0.3">
      <c r="A18" s="22" t="s">
        <v>130</v>
      </c>
      <c r="B18" s="11" t="s">
        <v>69</v>
      </c>
      <c r="C18" s="11" t="s">
        <v>64</v>
      </c>
      <c r="D18" s="11">
        <v>0</v>
      </c>
      <c r="E18" s="11">
        <v>185.99299999999999</v>
      </c>
      <c r="F18" s="11">
        <v>52.8</v>
      </c>
      <c r="G18" s="11">
        <v>0</v>
      </c>
      <c r="H18" s="11">
        <v>0</v>
      </c>
      <c r="I18" s="11">
        <v>0</v>
      </c>
      <c r="J18" s="11">
        <v>77.263000000000005</v>
      </c>
      <c r="K18" s="11">
        <v>0</v>
      </c>
      <c r="L18" s="11">
        <v>0</v>
      </c>
      <c r="M18" s="11">
        <v>0</v>
      </c>
      <c r="N18" s="11">
        <v>0</v>
      </c>
      <c r="O18" s="11">
        <f t="shared" si="0"/>
        <v>316.05600000000004</v>
      </c>
    </row>
    <row r="19" spans="1:15" ht="57" thickBot="1" x14ac:dyDescent="0.3">
      <c r="A19" s="22" t="s">
        <v>131</v>
      </c>
      <c r="B19" s="11" t="s">
        <v>70</v>
      </c>
      <c r="C19" s="11" t="s">
        <v>64</v>
      </c>
      <c r="D19" s="11">
        <v>0</v>
      </c>
      <c r="E19" s="11">
        <v>120.50700000000001</v>
      </c>
      <c r="F19" s="11">
        <v>97.92</v>
      </c>
      <c r="G19" s="11">
        <v>0</v>
      </c>
      <c r="H19" s="11">
        <v>0</v>
      </c>
      <c r="I19" s="11">
        <v>0</v>
      </c>
      <c r="J19" s="11">
        <v>335.33199999999999</v>
      </c>
      <c r="K19" s="11">
        <v>0</v>
      </c>
      <c r="L19" s="11">
        <v>0</v>
      </c>
      <c r="M19" s="11">
        <v>0</v>
      </c>
      <c r="N19" s="11">
        <v>0</v>
      </c>
      <c r="O19" s="11">
        <f t="shared" si="0"/>
        <v>553.75900000000001</v>
      </c>
    </row>
    <row r="20" spans="1:15" ht="57" thickBot="1" x14ac:dyDescent="0.3">
      <c r="A20" s="22" t="s">
        <v>132</v>
      </c>
      <c r="B20" s="11" t="s">
        <v>71</v>
      </c>
      <c r="C20" s="11" t="s">
        <v>64</v>
      </c>
      <c r="D20" s="11">
        <v>0</v>
      </c>
      <c r="E20" s="11">
        <v>146.91</v>
      </c>
      <c r="F20" s="11">
        <v>56.814480000000003</v>
      </c>
      <c r="G20" s="11">
        <v>0</v>
      </c>
      <c r="H20" s="11">
        <v>0</v>
      </c>
      <c r="I20" s="11">
        <v>0</v>
      </c>
      <c r="J20" s="11">
        <v>233.00399999999999</v>
      </c>
      <c r="K20" s="11">
        <v>442.64600000000002</v>
      </c>
      <c r="L20" s="11">
        <v>0</v>
      </c>
      <c r="M20" s="11">
        <v>0</v>
      </c>
      <c r="N20" s="11">
        <v>0</v>
      </c>
      <c r="O20" s="11">
        <f t="shared" si="0"/>
        <v>879.37447999999995</v>
      </c>
    </row>
    <row r="21" spans="1:15" ht="57" thickBot="1" x14ac:dyDescent="0.3">
      <c r="A21" s="22" t="s">
        <v>133</v>
      </c>
      <c r="B21" s="11" t="s">
        <v>72</v>
      </c>
      <c r="C21" s="11" t="s">
        <v>64</v>
      </c>
      <c r="D21" s="11">
        <v>0</v>
      </c>
      <c r="E21" s="11">
        <v>64.147999999999996</v>
      </c>
      <c r="F21" s="11">
        <v>85.68</v>
      </c>
      <c r="G21" s="11">
        <v>0</v>
      </c>
      <c r="H21" s="11">
        <v>0</v>
      </c>
      <c r="I21" s="11">
        <v>0</v>
      </c>
      <c r="J21" s="11">
        <v>38.183</v>
      </c>
      <c r="K21" s="11">
        <v>23.018260000000001</v>
      </c>
      <c r="L21" s="11">
        <v>170.54</v>
      </c>
      <c r="M21" s="11">
        <v>0</v>
      </c>
      <c r="N21" s="11">
        <v>0</v>
      </c>
      <c r="O21" s="11">
        <f t="shared" si="0"/>
        <v>381.56925999999999</v>
      </c>
    </row>
    <row r="22" spans="1:15" ht="45.75" thickBot="1" x14ac:dyDescent="0.3">
      <c r="A22" s="22" t="s">
        <v>134</v>
      </c>
      <c r="B22" s="11" t="s">
        <v>73</v>
      </c>
      <c r="C22" s="11" t="s">
        <v>64</v>
      </c>
      <c r="D22" s="11">
        <v>0</v>
      </c>
      <c r="E22" s="11">
        <v>60.981999999999999</v>
      </c>
      <c r="F22" s="11">
        <v>0</v>
      </c>
      <c r="G22" s="11">
        <v>21.121289999999998</v>
      </c>
      <c r="H22" s="11">
        <v>0</v>
      </c>
      <c r="I22" s="11">
        <v>0</v>
      </c>
      <c r="J22" s="11">
        <v>43.1</v>
      </c>
      <c r="K22" s="11">
        <v>0</v>
      </c>
      <c r="L22" s="11">
        <v>0</v>
      </c>
      <c r="M22" s="11">
        <v>0</v>
      </c>
      <c r="N22" s="11">
        <v>0</v>
      </c>
      <c r="O22" s="11">
        <f t="shared" si="0"/>
        <v>125.20329000000001</v>
      </c>
    </row>
    <row r="23" spans="1:15" ht="57" thickBot="1" x14ac:dyDescent="0.3">
      <c r="A23" s="22" t="s">
        <v>135</v>
      </c>
      <c r="B23" s="11" t="s">
        <v>74</v>
      </c>
      <c r="C23" s="11" t="s">
        <v>64</v>
      </c>
      <c r="D23" s="11">
        <v>0</v>
      </c>
      <c r="E23" s="11">
        <v>191.40799999999999</v>
      </c>
      <c r="F23" s="11">
        <v>0</v>
      </c>
      <c r="G23" s="11">
        <v>32</v>
      </c>
      <c r="H23" s="11">
        <v>0</v>
      </c>
      <c r="I23" s="11">
        <v>0</v>
      </c>
      <c r="J23" s="11">
        <v>74.302000000000007</v>
      </c>
      <c r="K23" s="11">
        <v>60.225349999999999</v>
      </c>
      <c r="L23" s="11">
        <v>204.2</v>
      </c>
      <c r="M23" s="11">
        <v>0</v>
      </c>
      <c r="N23" s="11">
        <v>0</v>
      </c>
      <c r="O23" s="11">
        <f t="shared" si="0"/>
        <v>562.13535000000002</v>
      </c>
    </row>
    <row r="24" spans="1:15" ht="57" thickBot="1" x14ac:dyDescent="0.3">
      <c r="A24" s="22" t="s">
        <v>136</v>
      </c>
      <c r="B24" s="11" t="s">
        <v>75</v>
      </c>
      <c r="C24" s="11" t="s">
        <v>64</v>
      </c>
      <c r="D24" s="11">
        <v>0</v>
      </c>
      <c r="E24" s="11">
        <v>309.19299999999998</v>
      </c>
      <c r="F24" s="11">
        <v>12.24</v>
      </c>
      <c r="G24" s="11">
        <v>32.200000000000003</v>
      </c>
      <c r="H24" s="11">
        <v>0</v>
      </c>
      <c r="I24" s="11">
        <v>0</v>
      </c>
      <c r="J24" s="11">
        <v>129.30000000000001</v>
      </c>
      <c r="K24" s="11">
        <v>0</v>
      </c>
      <c r="L24" s="11">
        <v>0</v>
      </c>
      <c r="M24" s="11">
        <v>0</v>
      </c>
      <c r="N24" s="11">
        <v>0</v>
      </c>
      <c r="O24" s="11">
        <f t="shared" si="0"/>
        <v>482.93299999999999</v>
      </c>
    </row>
    <row r="25" spans="1:15" ht="57" thickBot="1" x14ac:dyDescent="0.3">
      <c r="A25" s="22" t="s">
        <v>137</v>
      </c>
      <c r="B25" s="11" t="s">
        <v>76</v>
      </c>
      <c r="C25" s="11" t="s">
        <v>64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110.4965</v>
      </c>
      <c r="K25" s="11">
        <v>54.075600000000001</v>
      </c>
      <c r="L25" s="11">
        <v>199.57560000000001</v>
      </c>
      <c r="M25" s="11">
        <v>0</v>
      </c>
      <c r="N25" s="11">
        <v>0</v>
      </c>
      <c r="O25" s="11">
        <f t="shared" si="0"/>
        <v>364.14769999999999</v>
      </c>
    </row>
    <row r="26" spans="1:15" ht="68.25" thickBot="1" x14ac:dyDescent="0.3">
      <c r="A26" s="22" t="s">
        <v>138</v>
      </c>
      <c r="B26" s="11" t="s">
        <v>77</v>
      </c>
      <c r="C26" s="11" t="s">
        <v>64</v>
      </c>
      <c r="D26" s="11">
        <v>0</v>
      </c>
      <c r="E26" s="11">
        <v>254.72200000000001</v>
      </c>
      <c r="F26" s="11">
        <v>12.24</v>
      </c>
      <c r="G26" s="11">
        <v>0</v>
      </c>
      <c r="H26" s="11">
        <v>0</v>
      </c>
      <c r="I26" s="11">
        <v>0</v>
      </c>
      <c r="J26" s="11">
        <v>0</v>
      </c>
      <c r="K26" s="11">
        <v>25.736999999999998</v>
      </c>
      <c r="L26" s="11">
        <v>145.5</v>
      </c>
      <c r="M26" s="11">
        <v>0</v>
      </c>
      <c r="N26" s="11">
        <v>0</v>
      </c>
      <c r="O26" s="11">
        <f t="shared" si="0"/>
        <v>438.19900000000001</v>
      </c>
    </row>
    <row r="27" spans="1:15" ht="45.75" thickBot="1" x14ac:dyDescent="0.3">
      <c r="A27" s="22" t="s">
        <v>139</v>
      </c>
      <c r="B27" s="11" t="s">
        <v>78</v>
      </c>
      <c r="C27" s="11" t="s">
        <v>64</v>
      </c>
      <c r="D27" s="11">
        <v>0</v>
      </c>
      <c r="E27" s="11">
        <v>246.85900000000001</v>
      </c>
      <c r="F27" s="11">
        <v>36.72</v>
      </c>
      <c r="G27" s="11">
        <v>0</v>
      </c>
      <c r="H27" s="11">
        <v>0</v>
      </c>
      <c r="I27" s="11">
        <v>0</v>
      </c>
      <c r="J27" s="11">
        <v>30</v>
      </c>
      <c r="K27" s="11">
        <v>0</v>
      </c>
      <c r="L27" s="11">
        <v>145.5</v>
      </c>
      <c r="M27" s="11">
        <v>0</v>
      </c>
      <c r="N27" s="11">
        <v>0</v>
      </c>
      <c r="O27" s="11">
        <f t="shared" si="0"/>
        <v>459.07900000000001</v>
      </c>
    </row>
    <row r="28" spans="1:15" ht="110.25" customHeight="1" x14ac:dyDescent="0.25">
      <c r="A28" s="103" t="s">
        <v>79</v>
      </c>
      <c r="B28" s="103" t="s">
        <v>80</v>
      </c>
      <c r="C28" s="103" t="s">
        <v>64</v>
      </c>
      <c r="D28" s="103">
        <v>1588.115</v>
      </c>
      <c r="E28" s="103">
        <v>0</v>
      </c>
      <c r="F28" s="103">
        <v>1358.0989999999999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8">
        <v>0</v>
      </c>
      <c r="O28" s="103">
        <f t="shared" si="0"/>
        <v>2946.2139999999999</v>
      </c>
    </row>
    <row r="29" spans="1:15" ht="15.75" thickBot="1" x14ac:dyDescent="0.3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9"/>
      <c r="O29" s="104">
        <f t="shared" ref="O29" si="3">SUM(D29:M29)</f>
        <v>0</v>
      </c>
    </row>
    <row r="30" spans="1:15" ht="90.75" thickBot="1" x14ac:dyDescent="0.3">
      <c r="A30" s="22" t="s">
        <v>140</v>
      </c>
      <c r="B30" s="11" t="s">
        <v>81</v>
      </c>
      <c r="C30" s="11" t="s">
        <v>64</v>
      </c>
      <c r="D30" s="11">
        <v>1061.799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ref="O30:O43" si="4">SUM(D30:N30)</f>
        <v>1061.799</v>
      </c>
    </row>
    <row r="31" spans="1:15" ht="57" thickBot="1" x14ac:dyDescent="0.3">
      <c r="A31" s="22" t="s">
        <v>141</v>
      </c>
      <c r="B31" s="11" t="s">
        <v>172</v>
      </c>
      <c r="C31" s="11" t="s">
        <v>64</v>
      </c>
      <c r="D31" s="11">
        <v>526.31600000000003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f t="shared" si="4"/>
        <v>526.31600000000003</v>
      </c>
    </row>
    <row r="32" spans="1:15" ht="57" thickBot="1" x14ac:dyDescent="0.3">
      <c r="A32" s="22" t="s">
        <v>142</v>
      </c>
      <c r="B32" s="11" t="s">
        <v>82</v>
      </c>
      <c r="C32" s="11" t="s">
        <v>83</v>
      </c>
      <c r="D32" s="11">
        <v>0</v>
      </c>
      <c r="E32" s="11">
        <v>0</v>
      </c>
      <c r="F32" s="11">
        <v>666.86099999999999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f t="shared" si="4"/>
        <v>666.86099999999999</v>
      </c>
    </row>
    <row r="33" spans="1:15" ht="79.5" thickBot="1" x14ac:dyDescent="0.3">
      <c r="A33" s="22" t="s">
        <v>143</v>
      </c>
      <c r="B33" s="11" t="s">
        <v>84</v>
      </c>
      <c r="C33" s="11" t="s">
        <v>83</v>
      </c>
      <c r="D33" s="11">
        <v>0</v>
      </c>
      <c r="E33" s="11">
        <v>0</v>
      </c>
      <c r="F33" s="11">
        <v>691.23800000000006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f t="shared" si="4"/>
        <v>691.23800000000006</v>
      </c>
    </row>
    <row r="34" spans="1:15" ht="57" thickBot="1" x14ac:dyDescent="0.3">
      <c r="A34" s="22" t="s">
        <v>144</v>
      </c>
      <c r="B34" s="11" t="s">
        <v>85</v>
      </c>
      <c r="C34" s="11" t="s">
        <v>83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f t="shared" si="4"/>
        <v>0</v>
      </c>
    </row>
    <row r="35" spans="1:15" ht="21.75" thickBot="1" x14ac:dyDescent="0.3">
      <c r="A35" s="15" t="s">
        <v>86</v>
      </c>
      <c r="B35" s="4" t="s">
        <v>87</v>
      </c>
      <c r="C35" s="4" t="s">
        <v>64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4"/>
        <v>0</v>
      </c>
    </row>
    <row r="36" spans="1:15" ht="84.75" thickBot="1" x14ac:dyDescent="0.3">
      <c r="A36" s="15" t="s">
        <v>88</v>
      </c>
      <c r="B36" s="4" t="s">
        <v>89</v>
      </c>
      <c r="C36" s="4" t="s">
        <v>64</v>
      </c>
      <c r="D36" s="4">
        <v>0</v>
      </c>
      <c r="E36" s="4">
        <v>0</v>
      </c>
      <c r="F36" s="4">
        <v>70</v>
      </c>
      <c r="G36" s="4">
        <v>0</v>
      </c>
      <c r="H36" s="4">
        <v>0</v>
      </c>
      <c r="I36" s="4">
        <v>910</v>
      </c>
      <c r="J36" s="17">
        <v>99.760999999999996</v>
      </c>
      <c r="K36" s="4">
        <v>0</v>
      </c>
      <c r="L36" s="4">
        <v>0</v>
      </c>
      <c r="M36" s="4">
        <v>0</v>
      </c>
      <c r="N36" s="4">
        <v>0</v>
      </c>
      <c r="O36" s="4">
        <f t="shared" si="4"/>
        <v>1079.761</v>
      </c>
    </row>
    <row r="37" spans="1:15" ht="68.25" thickBot="1" x14ac:dyDescent="0.3">
      <c r="A37" s="22" t="s">
        <v>145</v>
      </c>
      <c r="B37" s="11" t="s">
        <v>90</v>
      </c>
      <c r="C37" s="11" t="s">
        <v>64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f t="shared" si="4"/>
        <v>175</v>
      </c>
    </row>
    <row r="38" spans="1:15" ht="68.25" thickBot="1" x14ac:dyDescent="0.3">
      <c r="A38" s="22" t="s">
        <v>146</v>
      </c>
      <c r="B38" s="11" t="s">
        <v>91</v>
      </c>
      <c r="C38" s="11" t="s">
        <v>64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105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f t="shared" si="4"/>
        <v>105</v>
      </c>
    </row>
    <row r="39" spans="1:15" ht="57" thickBot="1" x14ac:dyDescent="0.3">
      <c r="A39" s="22" t="s">
        <v>147</v>
      </c>
      <c r="B39" s="11" t="s">
        <v>92</v>
      </c>
      <c r="C39" s="11" t="s">
        <v>64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175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f t="shared" si="4"/>
        <v>175</v>
      </c>
    </row>
    <row r="40" spans="1:15" ht="68.25" thickBot="1" x14ac:dyDescent="0.3">
      <c r="A40" s="22" t="s">
        <v>148</v>
      </c>
      <c r="B40" s="11" t="s">
        <v>93</v>
      </c>
      <c r="C40" s="11" t="s">
        <v>64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105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f t="shared" si="4"/>
        <v>105</v>
      </c>
    </row>
    <row r="41" spans="1:15" ht="68.25" thickBot="1" x14ac:dyDescent="0.3">
      <c r="A41" s="22" t="s">
        <v>149</v>
      </c>
      <c r="B41" s="11" t="s">
        <v>94</v>
      </c>
      <c r="C41" s="11" t="s">
        <v>64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140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f t="shared" si="4"/>
        <v>140</v>
      </c>
    </row>
    <row r="42" spans="1:15" ht="57" thickBot="1" x14ac:dyDescent="0.3">
      <c r="A42" s="22" t="s">
        <v>150</v>
      </c>
      <c r="B42" s="11" t="s">
        <v>95</v>
      </c>
      <c r="C42" s="11" t="s">
        <v>64</v>
      </c>
      <c r="D42" s="11">
        <v>0</v>
      </c>
      <c r="E42" s="11">
        <v>0</v>
      </c>
      <c r="F42" s="11">
        <v>70</v>
      </c>
      <c r="G42" s="11">
        <v>0</v>
      </c>
      <c r="H42" s="11">
        <v>0</v>
      </c>
      <c r="I42" s="11">
        <v>210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f t="shared" si="4"/>
        <v>280</v>
      </c>
    </row>
    <row r="43" spans="1:15" ht="68.25" thickBot="1" x14ac:dyDescent="0.3">
      <c r="A43" s="22" t="s">
        <v>151</v>
      </c>
      <c r="B43" s="11" t="s">
        <v>96</v>
      </c>
      <c r="C43" s="11" t="s">
        <v>64</v>
      </c>
      <c r="D43" s="11">
        <v>0</v>
      </c>
      <c r="E43" s="11">
        <v>0</v>
      </c>
      <c r="F43" s="11">
        <v>70</v>
      </c>
      <c r="G43" s="11">
        <v>0</v>
      </c>
      <c r="H43" s="11">
        <v>0</v>
      </c>
      <c r="I43" s="11">
        <v>0</v>
      </c>
      <c r="J43" s="11" t="s">
        <v>97</v>
      </c>
      <c r="K43" s="11">
        <v>0</v>
      </c>
      <c r="L43" s="11">
        <v>0</v>
      </c>
      <c r="M43" s="11">
        <v>0</v>
      </c>
      <c r="N43" s="11">
        <v>0</v>
      </c>
      <c r="O43" s="11">
        <f t="shared" si="4"/>
        <v>70</v>
      </c>
    </row>
    <row r="44" spans="1:15" ht="15.75" thickBot="1" x14ac:dyDescent="0.3">
      <c r="A44" s="18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84.75" thickBot="1" x14ac:dyDescent="0.3">
      <c r="A45" s="15" t="s">
        <v>98</v>
      </c>
      <c r="B45" s="4" t="s">
        <v>99</v>
      </c>
      <c r="C45" s="4" t="s">
        <v>64</v>
      </c>
      <c r="D45" s="4">
        <v>0</v>
      </c>
      <c r="E45" s="4">
        <v>0</v>
      </c>
      <c r="F45" s="4">
        <v>0</v>
      </c>
      <c r="G45" s="4">
        <v>0</v>
      </c>
      <c r="H45" s="4">
        <v>156.93809999999999</v>
      </c>
      <c r="I45" s="4">
        <v>3405.8654000000001</v>
      </c>
      <c r="J45" s="4">
        <v>1796.75586</v>
      </c>
      <c r="K45" s="4">
        <v>1952.65</v>
      </c>
      <c r="L45" s="4">
        <f>SUM(L46:L53)</f>
        <v>1876.731</v>
      </c>
      <c r="M45" s="4">
        <v>0</v>
      </c>
      <c r="N45" s="4">
        <v>0</v>
      </c>
      <c r="O45" s="4">
        <f>SUM(D45:N45)</f>
        <v>9188.9403600000005</v>
      </c>
    </row>
    <row r="46" spans="1:15" ht="141.75" customHeight="1" x14ac:dyDescent="0.25">
      <c r="A46" s="130" t="s">
        <v>152</v>
      </c>
      <c r="B46" s="110" t="s">
        <v>100</v>
      </c>
      <c r="C46" s="110" t="s">
        <v>83</v>
      </c>
      <c r="D46" s="110">
        <v>0</v>
      </c>
      <c r="E46" s="110">
        <v>0</v>
      </c>
      <c r="F46" s="110">
        <v>0</v>
      </c>
      <c r="G46" s="110">
        <v>0</v>
      </c>
      <c r="H46" s="110">
        <v>156.93809999999999</v>
      </c>
      <c r="I46" s="110">
        <v>481.66969999999998</v>
      </c>
      <c r="J46" s="110">
        <v>0</v>
      </c>
      <c r="K46" s="110">
        <v>1300</v>
      </c>
      <c r="L46" s="110">
        <v>1576.731</v>
      </c>
      <c r="M46" s="110">
        <v>0</v>
      </c>
      <c r="N46" s="122">
        <v>0</v>
      </c>
      <c r="O46" s="110">
        <f>SUM(D46:N46)</f>
        <v>3515.3388</v>
      </c>
    </row>
    <row r="47" spans="1:15" ht="15.75" thickBot="1" x14ac:dyDescent="0.3">
      <c r="A47" s="13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23"/>
      <c r="O47" s="111">
        <f t="shared" ref="O47:O62" si="5">SUM(D47:M47)</f>
        <v>0</v>
      </c>
    </row>
    <row r="48" spans="1:15" ht="79.5" thickBot="1" x14ac:dyDescent="0.3">
      <c r="A48" s="22" t="s">
        <v>153</v>
      </c>
      <c r="B48" s="11" t="s">
        <v>101</v>
      </c>
      <c r="C48" s="11" t="s">
        <v>83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1238.367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f t="shared" ref="O48:O60" si="6">SUM(D48:N48)</f>
        <v>1238.367</v>
      </c>
    </row>
    <row r="49" spans="1:15" ht="90.75" thickBot="1" x14ac:dyDescent="0.3">
      <c r="A49" s="22" t="s">
        <v>154</v>
      </c>
      <c r="B49" s="11" t="s">
        <v>102</v>
      </c>
      <c r="C49" s="11" t="s">
        <v>83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147.9597</v>
      </c>
      <c r="J49" s="11">
        <v>377.48185999999998</v>
      </c>
      <c r="K49" s="11">
        <v>0</v>
      </c>
      <c r="L49" s="11">
        <v>0</v>
      </c>
      <c r="M49" s="11">
        <v>0</v>
      </c>
      <c r="N49" s="11">
        <v>0</v>
      </c>
      <c r="O49" s="11">
        <f t="shared" si="6"/>
        <v>525.44155999999998</v>
      </c>
    </row>
    <row r="50" spans="1:15" ht="90.75" thickBot="1" x14ac:dyDescent="0.3">
      <c r="A50" s="22" t="s">
        <v>155</v>
      </c>
      <c r="B50" s="11" t="s">
        <v>103</v>
      </c>
      <c r="C50" s="11" t="s">
        <v>83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808.34900000000005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f t="shared" si="6"/>
        <v>808.34900000000005</v>
      </c>
    </row>
    <row r="51" spans="1:15" ht="90.75" thickBot="1" x14ac:dyDescent="0.3">
      <c r="A51" s="22" t="s">
        <v>156</v>
      </c>
      <c r="B51" s="11" t="s">
        <v>104</v>
      </c>
      <c r="C51" s="11" t="s">
        <v>83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729.52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f t="shared" si="6"/>
        <v>729.52</v>
      </c>
    </row>
    <row r="52" spans="1:15" ht="90.75" thickBot="1" x14ac:dyDescent="0.3">
      <c r="A52" s="22" t="s">
        <v>157</v>
      </c>
      <c r="B52" s="11" t="s">
        <v>105</v>
      </c>
      <c r="C52" s="11" t="s">
        <v>83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1419.2739999999999</v>
      </c>
      <c r="K52" s="11">
        <v>0</v>
      </c>
      <c r="L52" s="11">
        <v>0</v>
      </c>
      <c r="M52" s="11">
        <v>0</v>
      </c>
      <c r="N52" s="11">
        <v>0</v>
      </c>
      <c r="O52" s="11">
        <f t="shared" si="6"/>
        <v>1419.2739999999999</v>
      </c>
    </row>
    <row r="53" spans="1:15" ht="79.5" thickBot="1" x14ac:dyDescent="0.3">
      <c r="A53" s="22" t="s">
        <v>158</v>
      </c>
      <c r="B53" s="11" t="s">
        <v>106</v>
      </c>
      <c r="C53" s="11" t="s">
        <v>83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652.65</v>
      </c>
      <c r="L53" s="11">
        <v>300</v>
      </c>
      <c r="M53" s="11">
        <v>0</v>
      </c>
      <c r="N53" s="11">
        <v>0</v>
      </c>
      <c r="O53" s="11">
        <f t="shared" si="6"/>
        <v>952.65</v>
      </c>
    </row>
    <row r="54" spans="1:15" ht="84.75" thickBot="1" x14ac:dyDescent="0.3">
      <c r="A54" s="15" t="s">
        <v>107</v>
      </c>
      <c r="B54" s="4" t="s">
        <v>108</v>
      </c>
      <c r="C54" s="4" t="s">
        <v>83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11118.734</v>
      </c>
      <c r="K54" s="87">
        <v>10214.774649999999</v>
      </c>
      <c r="L54" s="4">
        <v>885.46</v>
      </c>
      <c r="M54" s="4">
        <v>0</v>
      </c>
      <c r="N54" s="4">
        <v>0</v>
      </c>
      <c r="O54" s="4">
        <f t="shared" si="6"/>
        <v>22218.968649999999</v>
      </c>
    </row>
    <row r="55" spans="1:15" ht="102" thickBot="1" x14ac:dyDescent="0.3">
      <c r="A55" s="22" t="s">
        <v>159</v>
      </c>
      <c r="B55" s="11" t="s">
        <v>109</v>
      </c>
      <c r="C55" s="11" t="s">
        <v>110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11118.734</v>
      </c>
      <c r="K55" s="88">
        <v>10214.774649999999</v>
      </c>
      <c r="L55" s="11">
        <v>0</v>
      </c>
      <c r="M55" s="11">
        <v>0</v>
      </c>
      <c r="N55" s="11">
        <v>0</v>
      </c>
      <c r="O55" s="11">
        <f t="shared" si="6"/>
        <v>21333.50865</v>
      </c>
    </row>
    <row r="56" spans="1:15" ht="32.25" thickBot="1" x14ac:dyDescent="0.3">
      <c r="A56" s="15" t="s">
        <v>111</v>
      </c>
      <c r="B56" s="4" t="s">
        <v>112</v>
      </c>
      <c r="C56" s="4" t="s">
        <v>113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20076.304</v>
      </c>
      <c r="L56" s="4">
        <f>SUM(L57:L59)</f>
        <v>20032.739999999998</v>
      </c>
      <c r="M56" s="4">
        <v>0</v>
      </c>
      <c r="N56" s="4">
        <v>0</v>
      </c>
      <c r="O56" s="4">
        <f t="shared" si="6"/>
        <v>40109.043999999994</v>
      </c>
    </row>
    <row r="57" spans="1:15" ht="102" thickBot="1" x14ac:dyDescent="0.3">
      <c r="A57" s="15" t="s">
        <v>114</v>
      </c>
      <c r="B57" s="11" t="s">
        <v>115</v>
      </c>
      <c r="C57" s="11" t="s">
        <v>110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89">
        <v>7943.2650000000003</v>
      </c>
      <c r="L57" s="11">
        <v>8072.99</v>
      </c>
      <c r="M57" s="11">
        <v>0</v>
      </c>
      <c r="N57" s="11">
        <v>0</v>
      </c>
      <c r="O57" s="11">
        <f t="shared" si="6"/>
        <v>16016.255000000001</v>
      </c>
    </row>
    <row r="58" spans="1:15" ht="57" thickBot="1" x14ac:dyDescent="0.3">
      <c r="A58" s="15" t="s">
        <v>116</v>
      </c>
      <c r="B58" s="11" t="s">
        <v>117</v>
      </c>
      <c r="C58" s="11" t="s">
        <v>110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89">
        <v>12133.039000000001</v>
      </c>
      <c r="L58" s="11">
        <v>0</v>
      </c>
      <c r="M58" s="11">
        <v>0</v>
      </c>
      <c r="N58" s="11">
        <v>0</v>
      </c>
      <c r="O58" s="11">
        <f t="shared" si="6"/>
        <v>12133.039000000001</v>
      </c>
    </row>
    <row r="59" spans="1:15" ht="79.5" thickBot="1" x14ac:dyDescent="0.3">
      <c r="A59" s="15" t="s">
        <v>118</v>
      </c>
      <c r="B59" s="11" t="s">
        <v>119</v>
      </c>
      <c r="C59" s="11" t="s">
        <v>110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11959.75</v>
      </c>
      <c r="M59" s="11">
        <v>0</v>
      </c>
      <c r="N59" s="11">
        <v>0</v>
      </c>
      <c r="O59" s="11">
        <f t="shared" si="6"/>
        <v>11959.75</v>
      </c>
    </row>
    <row r="60" spans="1:15" x14ac:dyDescent="0.25">
      <c r="A60" s="110"/>
      <c r="B60" s="19"/>
      <c r="C60" s="103" t="s">
        <v>64</v>
      </c>
      <c r="D60" s="103">
        <f>SUM(D11+D17+D28+D35+D36+D45+D54+D56)</f>
        <v>2332.2541200000001</v>
      </c>
      <c r="E60" s="103">
        <f>SUM(E11+E17+E28+E35+E36+E45+E54+E56)</f>
        <v>1580.722</v>
      </c>
      <c r="F60" s="103">
        <f>SUM(F11+F17+F28+F35+F36+F45+F54+F56)</f>
        <v>1782.5134800000001</v>
      </c>
      <c r="G60" s="103">
        <f>SUM(G11+G17+G28+G35+G36+G45+G54+G56)</f>
        <v>85.321290000000005</v>
      </c>
      <c r="H60" s="103">
        <f>SUM(H11+H17+H28+H35+H36+H45+H54+H56)</f>
        <v>156.93809999999999</v>
      </c>
      <c r="I60" s="103">
        <f>SUM(I11+I17+I28+I35+I36+I45+I54+I56)</f>
        <v>4315.8654000000006</v>
      </c>
      <c r="J60" s="103">
        <f>SUM(J11+J17+J28+J35+J36+J45+J54+J56)</f>
        <v>14086.231360000002</v>
      </c>
      <c r="K60" s="103">
        <f>SUM(K11+K17+K28+K35+K36+K45+K54+K56)</f>
        <v>32849.43086</v>
      </c>
      <c r="L60" s="103">
        <f>SUM(L11+L17+L28+L35+L36+L45+L54+L56)</f>
        <v>24140.246599999999</v>
      </c>
      <c r="M60" s="103">
        <f>SUM(M11+M17+M28+M35+M36+M45+M54+M56)</f>
        <v>0</v>
      </c>
      <c r="N60" s="108">
        <v>0</v>
      </c>
      <c r="O60" s="103">
        <f t="shared" si="6"/>
        <v>81329.523209999999</v>
      </c>
    </row>
    <row r="61" spans="1:15" ht="21" x14ac:dyDescent="0.25">
      <c r="A61" s="126"/>
      <c r="B61" s="7" t="s">
        <v>120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24"/>
      <c r="O61" s="112">
        <f t="shared" si="5"/>
        <v>0</v>
      </c>
    </row>
    <row r="62" spans="1:15" ht="15.75" thickBot="1" x14ac:dyDescent="0.3">
      <c r="A62" s="111"/>
      <c r="B62" s="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9"/>
      <c r="O62" s="104">
        <f t="shared" si="5"/>
        <v>0</v>
      </c>
    </row>
    <row r="63" spans="1:15" x14ac:dyDescent="0.25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5"/>
    </row>
    <row r="64" spans="1:15" x14ac:dyDescent="0.25">
      <c r="A64" s="116" t="s">
        <v>121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8"/>
    </row>
    <row r="65" spans="1:15" ht="15.75" thickBot="1" x14ac:dyDescent="0.3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1"/>
    </row>
    <row r="66" spans="1:15" ht="79.5" thickBot="1" x14ac:dyDescent="0.3">
      <c r="A66" s="18" t="s">
        <v>122</v>
      </c>
      <c r="B66" s="11" t="s">
        <v>123</v>
      </c>
      <c r="C66" s="4" t="s">
        <v>64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200</v>
      </c>
      <c r="J66" s="17">
        <v>199.92</v>
      </c>
      <c r="K66" s="4">
        <v>598</v>
      </c>
      <c r="L66" s="4">
        <v>0</v>
      </c>
      <c r="M66" s="4">
        <v>0</v>
      </c>
      <c r="N66" s="4">
        <v>0</v>
      </c>
      <c r="O66" s="17">
        <f>SUM(D66:N66)</f>
        <v>997.92</v>
      </c>
    </row>
    <row r="67" spans="1:15" x14ac:dyDescent="0.25">
      <c r="A67" s="110"/>
      <c r="B67" s="19"/>
      <c r="C67" s="103" t="s">
        <v>64</v>
      </c>
      <c r="D67" s="103">
        <v>0</v>
      </c>
      <c r="E67" s="103">
        <v>0</v>
      </c>
      <c r="F67" s="103">
        <v>0</v>
      </c>
      <c r="G67" s="103">
        <v>0</v>
      </c>
      <c r="H67" s="103">
        <v>0</v>
      </c>
      <c r="I67" s="103">
        <v>200</v>
      </c>
      <c r="J67" s="103">
        <v>199.92</v>
      </c>
      <c r="K67" s="103">
        <v>598</v>
      </c>
      <c r="L67" s="103">
        <v>0</v>
      </c>
      <c r="M67" s="103">
        <v>0</v>
      </c>
      <c r="N67" s="108">
        <v>0</v>
      </c>
      <c r="O67" s="103">
        <f>SUM(D67:N67)</f>
        <v>997.92</v>
      </c>
    </row>
    <row r="68" spans="1:15" ht="21.75" thickBot="1" x14ac:dyDescent="0.3">
      <c r="A68" s="111"/>
      <c r="B68" s="4" t="s">
        <v>124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9"/>
      <c r="O68" s="104">
        <f t="shared" ref="O68" si="7">SUM(D68:M68)</f>
        <v>0</v>
      </c>
    </row>
    <row r="69" spans="1:15" ht="32.25" thickBot="1" x14ac:dyDescent="0.3">
      <c r="A69" s="18"/>
      <c r="B69" s="4" t="s">
        <v>125</v>
      </c>
      <c r="C69" s="4" t="s">
        <v>83</v>
      </c>
      <c r="D69" s="4">
        <f>SUM(D67+D60)</f>
        <v>2332.2541200000001</v>
      </c>
      <c r="E69" s="4">
        <f t="shared" ref="E69:M69" si="8">SUM(E67+E60)</f>
        <v>1580.722</v>
      </c>
      <c r="F69" s="4">
        <f t="shared" si="8"/>
        <v>1782.5134800000001</v>
      </c>
      <c r="G69" s="4">
        <f t="shared" si="8"/>
        <v>85.321290000000005</v>
      </c>
      <c r="H69" s="4">
        <f t="shared" si="8"/>
        <v>156.93809999999999</v>
      </c>
      <c r="I69" s="4">
        <f t="shared" si="8"/>
        <v>4515.8654000000006</v>
      </c>
      <c r="J69" s="4">
        <f t="shared" si="8"/>
        <v>14286.151360000002</v>
      </c>
      <c r="K69" s="4">
        <f t="shared" si="8"/>
        <v>33447.43086</v>
      </c>
      <c r="L69" s="4">
        <f t="shared" si="8"/>
        <v>24140.246599999999</v>
      </c>
      <c r="M69" s="4">
        <f t="shared" si="8"/>
        <v>0</v>
      </c>
      <c r="N69" s="4">
        <v>0</v>
      </c>
      <c r="O69" s="4">
        <f>SUM(D69:N69)</f>
        <v>82327.443209999998</v>
      </c>
    </row>
    <row r="70" spans="1:15" x14ac:dyDescent="0.25">
      <c r="A70" s="20" t="s">
        <v>126</v>
      </c>
    </row>
    <row r="71" spans="1:15" x14ac:dyDescent="0.25">
      <c r="A71" s="21"/>
    </row>
  </sheetData>
  <mergeCells count="69">
    <mergeCell ref="N46:N47"/>
    <mergeCell ref="N60:N62"/>
    <mergeCell ref="N67:N68"/>
    <mergeCell ref="M2:O2"/>
    <mergeCell ref="A5:O5"/>
    <mergeCell ref="A4:O4"/>
    <mergeCell ref="A60:A62"/>
    <mergeCell ref="C60:C62"/>
    <mergeCell ref="B7:B8"/>
    <mergeCell ref="O7:O8"/>
    <mergeCell ref="A10:O10"/>
    <mergeCell ref="A28:A29"/>
    <mergeCell ref="A46:A47"/>
    <mergeCell ref="L60:L62"/>
    <mergeCell ref="M60:M62"/>
    <mergeCell ref="O60:O62"/>
    <mergeCell ref="D60:D62"/>
    <mergeCell ref="E60:E62"/>
    <mergeCell ref="A63:O63"/>
    <mergeCell ref="A64:O64"/>
    <mergeCell ref="A65:O65"/>
    <mergeCell ref="F60:F62"/>
    <mergeCell ref="G60:G62"/>
    <mergeCell ref="H60:H62"/>
    <mergeCell ref="I60:I62"/>
    <mergeCell ref="J60:J62"/>
    <mergeCell ref="K60:K62"/>
    <mergeCell ref="A67:A68"/>
    <mergeCell ref="C67:C68"/>
    <mergeCell ref="L67:L68"/>
    <mergeCell ref="M67:M68"/>
    <mergeCell ref="O67:O68"/>
    <mergeCell ref="D67:D68"/>
    <mergeCell ref="E67:E68"/>
    <mergeCell ref="F67:F68"/>
    <mergeCell ref="G67:G68"/>
    <mergeCell ref="H67:H68"/>
    <mergeCell ref="I67:I68"/>
    <mergeCell ref="J67:J68"/>
    <mergeCell ref="K67:K68"/>
    <mergeCell ref="I46:I47"/>
    <mergeCell ref="J46:J47"/>
    <mergeCell ref="K46:K47"/>
    <mergeCell ref="L46:L47"/>
    <mergeCell ref="M46:M47"/>
    <mergeCell ref="O46:O47"/>
    <mergeCell ref="M28:M29"/>
    <mergeCell ref="O28:O29"/>
    <mergeCell ref="B46:B47"/>
    <mergeCell ref="C46:C47"/>
    <mergeCell ref="D46:D47"/>
    <mergeCell ref="E46:E47"/>
    <mergeCell ref="F46:F47"/>
    <mergeCell ref="G46:G47"/>
    <mergeCell ref="H46:H47"/>
    <mergeCell ref="G28:G29"/>
    <mergeCell ref="H28:H29"/>
    <mergeCell ref="I28:I29"/>
    <mergeCell ref="J28:J29"/>
    <mergeCell ref="K28:K29"/>
    <mergeCell ref="L28:L29"/>
    <mergeCell ref="F28:F29"/>
    <mergeCell ref="D7:N7"/>
    <mergeCell ref="N28:N29"/>
    <mergeCell ref="C7:C8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1D3F-86D1-4005-84F0-8BAE83A9D586}">
  <dimension ref="A2:U176"/>
  <sheetViews>
    <sheetView tabSelected="1" workbookViewId="0">
      <selection activeCell="N112" sqref="N112"/>
    </sheetView>
  </sheetViews>
  <sheetFormatPr defaultRowHeight="15" x14ac:dyDescent="0.25"/>
  <cols>
    <col min="1" max="1" width="1.85546875" customWidth="1"/>
    <col min="2" max="2" width="18.7109375" customWidth="1"/>
    <col min="3" max="3" width="16" customWidth="1"/>
    <col min="4" max="4" width="11.5703125" customWidth="1"/>
    <col min="12" max="12" width="10.42578125" customWidth="1"/>
    <col min="13" max="13" width="9.85546875" customWidth="1"/>
    <col min="16" max="16" width="10.140625" customWidth="1"/>
  </cols>
  <sheetData>
    <row r="2" spans="1:16" x14ac:dyDescent="0.2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63"/>
    </row>
    <row r="3" spans="1:16" ht="48" customHeight="1" x14ac:dyDescent="0.25">
      <c r="B3" s="144" t="s">
        <v>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64"/>
    </row>
    <row r="4" spans="1:16" x14ac:dyDescent="0.25">
      <c r="B4" s="21"/>
    </row>
    <row r="5" spans="1:16" ht="15.75" thickBot="1" x14ac:dyDescent="0.3">
      <c r="B5" s="2"/>
    </row>
    <row r="6" spans="1:16" ht="88.5" customHeight="1" thickBot="1" x14ac:dyDescent="0.3">
      <c r="B6" s="103" t="s">
        <v>2</v>
      </c>
      <c r="C6" s="103" t="s">
        <v>3</v>
      </c>
      <c r="D6" s="103" t="s">
        <v>4</v>
      </c>
      <c r="E6" s="145" t="s">
        <v>5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1:16" ht="15.75" thickBot="1" x14ac:dyDescent="0.3">
      <c r="B7" s="104"/>
      <c r="C7" s="104"/>
      <c r="D7" s="104"/>
      <c r="E7" s="28">
        <v>2015</v>
      </c>
      <c r="F7" s="16">
        <v>2016</v>
      </c>
      <c r="G7" s="16">
        <v>2017</v>
      </c>
      <c r="H7" s="16">
        <v>2018</v>
      </c>
      <c r="I7" s="16">
        <v>2019</v>
      </c>
      <c r="J7" s="16">
        <v>2020</v>
      </c>
      <c r="K7" s="16">
        <v>2021</v>
      </c>
      <c r="L7" s="16">
        <v>2022</v>
      </c>
      <c r="M7" s="16">
        <v>2023</v>
      </c>
      <c r="N7" s="5">
        <v>2024</v>
      </c>
      <c r="O7" s="28">
        <v>2025</v>
      </c>
      <c r="P7" s="29" t="s">
        <v>160</v>
      </c>
    </row>
    <row r="8" spans="1:16" ht="15.75" thickBot="1" x14ac:dyDescent="0.3">
      <c r="B8" s="103" t="s">
        <v>6</v>
      </c>
      <c r="C8" s="103" t="s">
        <v>7</v>
      </c>
      <c r="D8" s="4" t="s">
        <v>8</v>
      </c>
      <c r="E8" s="4">
        <f>SUM(E9:E11)</f>
        <v>2332.2541200000001</v>
      </c>
      <c r="F8" s="4">
        <f t="shared" ref="F8:N8" si="0">SUM(F9:F11)</f>
        <v>1580.722</v>
      </c>
      <c r="G8" s="4">
        <f t="shared" si="0"/>
        <v>1782.5134800000001</v>
      </c>
      <c r="H8" s="4">
        <f t="shared" si="0"/>
        <v>85.321290000000005</v>
      </c>
      <c r="I8" s="4">
        <f t="shared" si="0"/>
        <v>156.93809999999999</v>
      </c>
      <c r="J8" s="4">
        <f t="shared" si="0"/>
        <v>4515.8654000000006</v>
      </c>
      <c r="K8" s="4">
        <f t="shared" si="0"/>
        <v>14286.15136</v>
      </c>
      <c r="L8" s="4">
        <f t="shared" si="0"/>
        <v>33447.43086</v>
      </c>
      <c r="M8" s="4">
        <f t="shared" si="0"/>
        <v>24140.246599999999</v>
      </c>
      <c r="N8" s="24">
        <f t="shared" si="0"/>
        <v>0</v>
      </c>
      <c r="O8" s="28">
        <v>0</v>
      </c>
      <c r="P8" s="30">
        <f>SUM(E8:O8)</f>
        <v>82327.443209999998</v>
      </c>
    </row>
    <row r="9" spans="1:16" ht="21.75" thickBot="1" x14ac:dyDescent="0.3">
      <c r="B9" s="112"/>
      <c r="C9" s="112"/>
      <c r="D9" s="4" t="s">
        <v>9</v>
      </c>
      <c r="E9" s="4">
        <f t="shared" ref="E9:N9" si="1">E13+E174</f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18727.8</v>
      </c>
      <c r="M9" s="4">
        <f t="shared" si="1"/>
        <v>18224</v>
      </c>
      <c r="N9" s="24">
        <f t="shared" si="1"/>
        <v>0</v>
      </c>
      <c r="O9" s="59">
        <v>0</v>
      </c>
      <c r="P9" s="31">
        <f>SUM(E9:O9)</f>
        <v>36951.800000000003</v>
      </c>
    </row>
    <row r="10" spans="1:16" ht="21.75" thickBot="1" x14ac:dyDescent="0.3">
      <c r="B10" s="112"/>
      <c r="C10" s="112"/>
      <c r="D10" s="4" t="s">
        <v>10</v>
      </c>
      <c r="E10" s="4">
        <f t="shared" ref="E10:N10" si="2">E14+E175</f>
        <v>2088.203</v>
      </c>
      <c r="F10" s="4">
        <f t="shared" si="2"/>
        <v>1360</v>
      </c>
      <c r="G10" s="4">
        <f t="shared" si="2"/>
        <v>1075.463</v>
      </c>
      <c r="H10" s="4">
        <f t="shared" si="2"/>
        <v>0</v>
      </c>
      <c r="I10" s="4">
        <f t="shared" si="2"/>
        <v>0</v>
      </c>
      <c r="J10" s="4">
        <f t="shared" si="2"/>
        <v>0</v>
      </c>
      <c r="K10" s="4">
        <f t="shared" si="2"/>
        <v>10006.86</v>
      </c>
      <c r="L10" s="4">
        <f t="shared" si="2"/>
        <v>8605.3420000000006</v>
      </c>
      <c r="M10" s="4">
        <f t="shared" si="2"/>
        <v>368.95</v>
      </c>
      <c r="N10" s="24">
        <f t="shared" si="2"/>
        <v>0</v>
      </c>
      <c r="O10" s="28">
        <v>0</v>
      </c>
      <c r="P10" s="31">
        <f>SUM(E10:O10)</f>
        <v>23504.818000000003</v>
      </c>
    </row>
    <row r="11" spans="1:16" ht="32.25" thickBot="1" x14ac:dyDescent="0.3">
      <c r="B11" s="104"/>
      <c r="C11" s="104"/>
      <c r="D11" s="4" t="s">
        <v>11</v>
      </c>
      <c r="E11" s="4">
        <f t="shared" ref="E11:N11" si="3">E15+E176</f>
        <v>244.05111999999997</v>
      </c>
      <c r="F11" s="4">
        <f t="shared" si="3"/>
        <v>220.72200000000001</v>
      </c>
      <c r="G11" s="4">
        <f t="shared" si="3"/>
        <v>707.05048000000011</v>
      </c>
      <c r="H11" s="4">
        <f t="shared" si="3"/>
        <v>85.321290000000005</v>
      </c>
      <c r="I11" s="4">
        <f t="shared" si="3"/>
        <v>156.93809999999999</v>
      </c>
      <c r="J11" s="4">
        <f t="shared" si="3"/>
        <v>4515.8654000000006</v>
      </c>
      <c r="K11" s="4">
        <f t="shared" si="3"/>
        <v>4279.2913599999993</v>
      </c>
      <c r="L11" s="4">
        <f t="shared" si="3"/>
        <v>6114.2888599999997</v>
      </c>
      <c r="M11" s="4">
        <f t="shared" si="3"/>
        <v>5547.2965999999997</v>
      </c>
      <c r="N11" s="24">
        <f t="shared" si="3"/>
        <v>0</v>
      </c>
      <c r="O11" s="59">
        <v>0</v>
      </c>
      <c r="P11" s="31">
        <f>SUM(E11:O11)</f>
        <v>21870.825210000003</v>
      </c>
    </row>
    <row r="12" spans="1:16" ht="15.75" thickBot="1" x14ac:dyDescent="0.3">
      <c r="B12" s="6"/>
      <c r="C12" s="148" t="s">
        <v>161</v>
      </c>
      <c r="D12" s="32" t="s">
        <v>8</v>
      </c>
      <c r="E12" s="32">
        <f>SUM(E13:E15)</f>
        <v>2332.2541200000001</v>
      </c>
      <c r="F12" s="32">
        <f t="shared" ref="F12:N12" si="4">SUM(F13:F15)</f>
        <v>1580.722</v>
      </c>
      <c r="G12" s="32">
        <f t="shared" si="4"/>
        <v>1782.5134800000001</v>
      </c>
      <c r="H12" s="32">
        <f t="shared" si="4"/>
        <v>85.321290000000005</v>
      </c>
      <c r="I12" s="32">
        <f t="shared" si="4"/>
        <v>156.93809999999999</v>
      </c>
      <c r="J12" s="32">
        <f t="shared" si="4"/>
        <v>4315.8654000000006</v>
      </c>
      <c r="K12" s="32">
        <f t="shared" si="4"/>
        <v>14086.23136</v>
      </c>
      <c r="L12" s="32">
        <f t="shared" si="4"/>
        <v>32849.43086</v>
      </c>
      <c r="M12" s="32">
        <f t="shared" si="4"/>
        <v>24140.246599999999</v>
      </c>
      <c r="N12" s="33">
        <f t="shared" si="4"/>
        <v>0</v>
      </c>
      <c r="O12" s="72">
        <v>0</v>
      </c>
      <c r="P12" s="34">
        <f>SUM(E12:O12)</f>
        <v>81329.523209999999</v>
      </c>
    </row>
    <row r="13" spans="1:16" ht="21.75" thickBot="1" x14ac:dyDescent="0.3">
      <c r="B13" s="6"/>
      <c r="C13" s="149"/>
      <c r="D13" s="32" t="s">
        <v>9</v>
      </c>
      <c r="E13" s="32">
        <f t="shared" ref="E13:N13" si="5">E17+E41+E46+E70+E74+E106+E138+E158</f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0</v>
      </c>
      <c r="J13" s="32">
        <f t="shared" si="5"/>
        <v>0</v>
      </c>
      <c r="K13" s="32">
        <f t="shared" si="5"/>
        <v>0</v>
      </c>
      <c r="L13" s="32">
        <f t="shared" si="5"/>
        <v>18727.8</v>
      </c>
      <c r="M13" s="32">
        <f t="shared" si="5"/>
        <v>18224</v>
      </c>
      <c r="N13" s="33">
        <f t="shared" si="5"/>
        <v>0</v>
      </c>
      <c r="O13" s="71">
        <v>0</v>
      </c>
      <c r="P13" s="34">
        <f t="shared" ref="P13:P19" si="6">SUM(E13:O13)</f>
        <v>36951.800000000003</v>
      </c>
    </row>
    <row r="14" spans="1:16" ht="21.75" thickBot="1" x14ac:dyDescent="0.3">
      <c r="B14" s="6"/>
      <c r="C14" s="149"/>
      <c r="D14" s="32" t="s">
        <v>10</v>
      </c>
      <c r="E14" s="32">
        <f t="shared" ref="E14:N14" si="7">E18+E42+E47+E71+E75+E107+E139+E159</f>
        <v>2088.203</v>
      </c>
      <c r="F14" s="32">
        <f t="shared" si="7"/>
        <v>1360</v>
      </c>
      <c r="G14" s="32">
        <f t="shared" si="7"/>
        <v>1075.463</v>
      </c>
      <c r="H14" s="32">
        <f t="shared" si="7"/>
        <v>0</v>
      </c>
      <c r="I14" s="32">
        <f t="shared" si="7"/>
        <v>0</v>
      </c>
      <c r="J14" s="32">
        <f t="shared" si="7"/>
        <v>0</v>
      </c>
      <c r="K14" s="32">
        <f t="shared" si="7"/>
        <v>10006.86</v>
      </c>
      <c r="L14" s="32">
        <f t="shared" si="7"/>
        <v>8605.3420000000006</v>
      </c>
      <c r="M14" s="32">
        <f t="shared" si="7"/>
        <v>368.95</v>
      </c>
      <c r="N14" s="33">
        <f t="shared" si="7"/>
        <v>0</v>
      </c>
      <c r="O14" s="72">
        <v>0</v>
      </c>
      <c r="P14" s="34">
        <f t="shared" si="6"/>
        <v>23504.818000000003</v>
      </c>
    </row>
    <row r="15" spans="1:16" ht="32.25" thickBot="1" x14ac:dyDescent="0.3">
      <c r="B15" s="6"/>
      <c r="C15" s="150"/>
      <c r="D15" s="32" t="s">
        <v>11</v>
      </c>
      <c r="E15" s="32">
        <f t="shared" ref="E15:N15" si="8">E19+E43+E48+E72+E76+E108+E140+E160</f>
        <v>244.05111999999997</v>
      </c>
      <c r="F15" s="32">
        <f t="shared" si="8"/>
        <v>220.72200000000001</v>
      </c>
      <c r="G15" s="32">
        <f t="shared" si="8"/>
        <v>707.05048000000011</v>
      </c>
      <c r="H15" s="32">
        <f t="shared" si="8"/>
        <v>85.321290000000005</v>
      </c>
      <c r="I15" s="32">
        <f t="shared" si="8"/>
        <v>156.93809999999999</v>
      </c>
      <c r="J15" s="32">
        <f t="shared" si="8"/>
        <v>4315.8654000000006</v>
      </c>
      <c r="K15" s="32">
        <f t="shared" si="8"/>
        <v>4079.3713599999992</v>
      </c>
      <c r="L15" s="32">
        <f t="shared" si="8"/>
        <v>5516.2888599999997</v>
      </c>
      <c r="M15" s="32">
        <f t="shared" si="8"/>
        <v>5547.2965999999997</v>
      </c>
      <c r="N15" s="33">
        <f t="shared" si="8"/>
        <v>0</v>
      </c>
      <c r="O15" s="71">
        <v>0</v>
      </c>
      <c r="P15" s="34">
        <f>SUM(E15:O15)</f>
        <v>20872.905209999997</v>
      </c>
    </row>
    <row r="16" spans="1:16" ht="29.25" customHeight="1" thickBot="1" x14ac:dyDescent="0.3">
      <c r="B16" s="6"/>
      <c r="C16" s="103" t="s">
        <v>14</v>
      </c>
      <c r="D16" s="4" t="s">
        <v>8</v>
      </c>
      <c r="E16" s="4">
        <f>SUM(E17:E19)</f>
        <v>744.13912000000005</v>
      </c>
      <c r="F16" s="4">
        <f t="shared" ref="F16:L16" si="9">SUM(F17:F19)</f>
        <v>0</v>
      </c>
      <c r="G16" s="4">
        <f t="shared" si="9"/>
        <v>0</v>
      </c>
      <c r="H16" s="4">
        <f t="shared" si="9"/>
        <v>0</v>
      </c>
      <c r="I16" s="4">
        <f t="shared" si="9"/>
        <v>0</v>
      </c>
      <c r="J16" s="4">
        <f t="shared" si="9"/>
        <v>0</v>
      </c>
      <c r="K16" s="4">
        <f t="shared" si="9"/>
        <v>0</v>
      </c>
      <c r="L16" s="4">
        <f t="shared" si="9"/>
        <v>0</v>
      </c>
      <c r="M16" s="4">
        <f>SUM(M17:M19)</f>
        <v>480</v>
      </c>
      <c r="N16" s="24">
        <f t="shared" ref="N16:O16" si="10">SUM(N17:N19)</f>
        <v>0</v>
      </c>
      <c r="O16" s="28">
        <f t="shared" si="10"/>
        <v>0</v>
      </c>
      <c r="P16" s="31">
        <f>SUM(E16:O16)</f>
        <v>1224.13912</v>
      </c>
    </row>
    <row r="17" spans="2:16" ht="21.75" thickBot="1" x14ac:dyDescent="0.3">
      <c r="B17" s="6" t="s">
        <v>12</v>
      </c>
      <c r="C17" s="112"/>
      <c r="D17" s="4" t="s">
        <v>9</v>
      </c>
      <c r="E17" s="4">
        <f>E21+E25+E29</f>
        <v>0</v>
      </c>
      <c r="F17" s="4">
        <f t="shared" ref="F17:N17" si="11">F21+F25+F29</f>
        <v>0</v>
      </c>
      <c r="G17" s="4">
        <f t="shared" si="11"/>
        <v>0</v>
      </c>
      <c r="H17" s="4">
        <f t="shared" si="11"/>
        <v>0</v>
      </c>
      <c r="I17" s="4">
        <f t="shared" si="11"/>
        <v>0</v>
      </c>
      <c r="J17" s="4">
        <f t="shared" si="11"/>
        <v>0</v>
      </c>
      <c r="K17" s="4">
        <f t="shared" si="11"/>
        <v>0</v>
      </c>
      <c r="L17" s="4">
        <f t="shared" si="11"/>
        <v>0</v>
      </c>
      <c r="M17" s="4">
        <f t="shared" si="11"/>
        <v>0</v>
      </c>
      <c r="N17" s="24">
        <f t="shared" si="11"/>
        <v>0</v>
      </c>
      <c r="O17" s="59">
        <v>0</v>
      </c>
      <c r="P17" s="31">
        <f t="shared" si="6"/>
        <v>0</v>
      </c>
    </row>
    <row r="18" spans="2:16" ht="42.75" thickBot="1" x14ac:dyDescent="0.3">
      <c r="B18" s="6" t="s">
        <v>13</v>
      </c>
      <c r="C18" s="112"/>
      <c r="D18" s="4" t="s">
        <v>10</v>
      </c>
      <c r="E18" s="4">
        <f>E22+E26+E30</f>
        <v>579.495</v>
      </c>
      <c r="F18" s="4">
        <f t="shared" ref="F18:N18" si="12">F22+F26+F30</f>
        <v>0</v>
      </c>
      <c r="G18" s="4">
        <f t="shared" si="12"/>
        <v>0</v>
      </c>
      <c r="H18" s="4">
        <f t="shared" si="12"/>
        <v>0</v>
      </c>
      <c r="I18" s="4">
        <f t="shared" si="12"/>
        <v>0</v>
      </c>
      <c r="J18" s="4">
        <f t="shared" si="12"/>
        <v>0</v>
      </c>
      <c r="K18" s="4">
        <f t="shared" si="12"/>
        <v>0</v>
      </c>
      <c r="L18" s="4">
        <f t="shared" si="12"/>
        <v>0</v>
      </c>
      <c r="M18" s="4">
        <f t="shared" si="12"/>
        <v>0</v>
      </c>
      <c r="N18" s="24">
        <f t="shared" si="12"/>
        <v>0</v>
      </c>
      <c r="O18" s="28">
        <v>0</v>
      </c>
      <c r="P18" s="31">
        <f t="shared" si="6"/>
        <v>579.495</v>
      </c>
    </row>
    <row r="19" spans="2:16" ht="32.25" thickBot="1" x14ac:dyDescent="0.3">
      <c r="B19" s="6"/>
      <c r="C19" s="104"/>
      <c r="D19" s="7" t="s">
        <v>11</v>
      </c>
      <c r="E19" s="7">
        <f>E23+E27+E31</f>
        <v>164.64411999999999</v>
      </c>
      <c r="F19" s="7">
        <f t="shared" ref="F19:N19" si="13">F23+F27+F31</f>
        <v>0</v>
      </c>
      <c r="G19" s="7">
        <f t="shared" si="13"/>
        <v>0</v>
      </c>
      <c r="H19" s="7">
        <f t="shared" si="13"/>
        <v>0</v>
      </c>
      <c r="I19" s="7">
        <f t="shared" si="13"/>
        <v>0</v>
      </c>
      <c r="J19" s="7">
        <f t="shared" si="13"/>
        <v>0</v>
      </c>
      <c r="K19" s="7">
        <f t="shared" si="13"/>
        <v>0</v>
      </c>
      <c r="L19" s="7">
        <f t="shared" si="13"/>
        <v>0</v>
      </c>
      <c r="M19" s="7">
        <f>M23+M27+M31+M35+M39</f>
        <v>480</v>
      </c>
      <c r="N19" s="26">
        <f t="shared" si="13"/>
        <v>0</v>
      </c>
      <c r="O19" s="60">
        <v>0</v>
      </c>
      <c r="P19" s="31">
        <f t="shared" si="6"/>
        <v>644.64411999999993</v>
      </c>
    </row>
    <row r="20" spans="2:16" ht="42.75" customHeight="1" x14ac:dyDescent="0.25">
      <c r="B20" s="8"/>
      <c r="C20" s="132" t="s">
        <v>15</v>
      </c>
      <c r="D20" s="40" t="s">
        <v>8</v>
      </c>
      <c r="E20" s="41">
        <v>354.97433000000001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2">
        <v>0</v>
      </c>
      <c r="O20" s="68">
        <v>0</v>
      </c>
      <c r="P20" s="38">
        <f t="shared" ref="P20:P42" si="14">SUM(E20:O20)</f>
        <v>354.97433000000001</v>
      </c>
    </row>
    <row r="21" spans="2:16" ht="22.5" x14ac:dyDescent="0.25">
      <c r="B21" s="8"/>
      <c r="C21" s="133"/>
      <c r="D21" s="43" t="s">
        <v>9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44">
        <v>0</v>
      </c>
      <c r="O21" s="69">
        <v>0</v>
      </c>
      <c r="P21" s="38">
        <f t="shared" si="14"/>
        <v>0</v>
      </c>
    </row>
    <row r="22" spans="2:16" ht="22.5" x14ac:dyDescent="0.25">
      <c r="B22" s="8"/>
      <c r="C22" s="133"/>
      <c r="D22" s="43" t="s">
        <v>10</v>
      </c>
      <c r="E22" s="39">
        <v>260.04000000000002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44">
        <v>0</v>
      </c>
      <c r="O22" s="69">
        <v>0</v>
      </c>
      <c r="P22" s="38">
        <f t="shared" si="14"/>
        <v>260.04000000000002</v>
      </c>
    </row>
    <row r="23" spans="2:16" ht="34.5" thickBot="1" x14ac:dyDescent="0.3">
      <c r="B23" s="8"/>
      <c r="C23" s="134"/>
      <c r="D23" s="48" t="s">
        <v>11</v>
      </c>
      <c r="E23" s="49">
        <v>94.934330000000003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50">
        <v>0</v>
      </c>
      <c r="O23" s="70">
        <v>0</v>
      </c>
      <c r="P23" s="38">
        <f t="shared" si="14"/>
        <v>94.934330000000003</v>
      </c>
    </row>
    <row r="24" spans="2:16" ht="54" customHeight="1" x14ac:dyDescent="0.25">
      <c r="B24" s="8"/>
      <c r="C24" s="132" t="s">
        <v>16</v>
      </c>
      <c r="D24" s="40" t="s">
        <v>8</v>
      </c>
      <c r="E24" s="41">
        <v>389.16478999999998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0</v>
      </c>
      <c r="O24" s="73">
        <v>0</v>
      </c>
      <c r="P24" s="38">
        <f t="shared" si="14"/>
        <v>389.16478999999998</v>
      </c>
    </row>
    <row r="25" spans="2:16" ht="22.5" x14ac:dyDescent="0.25">
      <c r="B25" s="8"/>
      <c r="C25" s="133"/>
      <c r="D25" s="43" t="s">
        <v>9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44">
        <v>0</v>
      </c>
      <c r="O25" s="74">
        <v>0</v>
      </c>
      <c r="P25" s="38">
        <f t="shared" si="14"/>
        <v>0</v>
      </c>
    </row>
    <row r="26" spans="2:16" ht="22.5" x14ac:dyDescent="0.25">
      <c r="B26" s="8"/>
      <c r="C26" s="133"/>
      <c r="D26" s="43" t="s">
        <v>10</v>
      </c>
      <c r="E26" s="39">
        <v>319.45499999999998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44">
        <v>0</v>
      </c>
      <c r="O26" s="74">
        <v>0</v>
      </c>
      <c r="P26" s="38">
        <f t="shared" si="14"/>
        <v>319.45499999999998</v>
      </c>
    </row>
    <row r="27" spans="2:16" ht="34.5" thickBot="1" x14ac:dyDescent="0.3">
      <c r="B27" s="8"/>
      <c r="C27" s="134"/>
      <c r="D27" s="48" t="s">
        <v>11</v>
      </c>
      <c r="E27" s="49">
        <v>69.709789999999998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50">
        <v>0</v>
      </c>
      <c r="O27" s="75">
        <v>0</v>
      </c>
      <c r="P27" s="38">
        <f t="shared" si="14"/>
        <v>69.709789999999998</v>
      </c>
    </row>
    <row r="28" spans="2:16" ht="31.5" customHeight="1" x14ac:dyDescent="0.25">
      <c r="B28" s="8"/>
      <c r="C28" s="132" t="s">
        <v>17</v>
      </c>
      <c r="D28" s="40" t="s">
        <v>8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2">
        <v>0</v>
      </c>
      <c r="O28" s="68">
        <v>0</v>
      </c>
      <c r="P28" s="38">
        <f t="shared" si="14"/>
        <v>0</v>
      </c>
    </row>
    <row r="29" spans="2:16" ht="22.5" x14ac:dyDescent="0.25">
      <c r="B29" s="8"/>
      <c r="C29" s="133"/>
      <c r="D29" s="43" t="s">
        <v>9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44">
        <v>0</v>
      </c>
      <c r="O29" s="69">
        <v>0</v>
      </c>
      <c r="P29" s="38">
        <f t="shared" si="14"/>
        <v>0</v>
      </c>
    </row>
    <row r="30" spans="2:16" ht="22.5" x14ac:dyDescent="0.25">
      <c r="B30" s="8"/>
      <c r="C30" s="133"/>
      <c r="D30" s="43" t="s">
        <v>10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44">
        <v>0</v>
      </c>
      <c r="O30" s="69">
        <v>0</v>
      </c>
      <c r="P30" s="38">
        <f t="shared" si="14"/>
        <v>0</v>
      </c>
    </row>
    <row r="31" spans="2:16" ht="34.5" thickBot="1" x14ac:dyDescent="0.3">
      <c r="B31" s="8"/>
      <c r="C31" s="133"/>
      <c r="D31" s="48" t="s">
        <v>11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50">
        <v>0</v>
      </c>
      <c r="O31" s="70">
        <v>0</v>
      </c>
      <c r="P31" s="99">
        <f t="shared" si="14"/>
        <v>0</v>
      </c>
    </row>
    <row r="32" spans="2:16" ht="15" customHeight="1" x14ac:dyDescent="0.25">
      <c r="B32" s="98"/>
      <c r="C32" s="135" t="s">
        <v>168</v>
      </c>
      <c r="D32" s="40" t="s">
        <v>8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380</v>
      </c>
      <c r="N32" s="41">
        <v>0</v>
      </c>
      <c r="O32" s="41">
        <v>0</v>
      </c>
      <c r="P32" s="100">
        <f t="shared" si="14"/>
        <v>380</v>
      </c>
    </row>
    <row r="33" spans="2:16" ht="22.5" customHeight="1" x14ac:dyDescent="0.25">
      <c r="B33" s="98"/>
      <c r="C33" s="136"/>
      <c r="D33" s="43" t="s">
        <v>9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101">
        <f t="shared" si="14"/>
        <v>0</v>
      </c>
    </row>
    <row r="34" spans="2:16" ht="22.5" customHeight="1" x14ac:dyDescent="0.25">
      <c r="B34" s="98"/>
      <c r="C34" s="136"/>
      <c r="D34" s="43" t="s">
        <v>10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101">
        <f t="shared" si="14"/>
        <v>0</v>
      </c>
    </row>
    <row r="35" spans="2:16" ht="32.25" customHeight="1" thickBot="1" x14ac:dyDescent="0.3">
      <c r="B35" s="98"/>
      <c r="C35" s="136"/>
      <c r="D35" s="48" t="s">
        <v>11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380</v>
      </c>
      <c r="N35" s="49">
        <v>0</v>
      </c>
      <c r="O35" s="49">
        <v>0</v>
      </c>
      <c r="P35" s="161">
        <f t="shared" si="14"/>
        <v>380</v>
      </c>
    </row>
    <row r="36" spans="2:16" ht="32.25" customHeight="1" x14ac:dyDescent="0.25">
      <c r="B36" s="98"/>
      <c r="C36" s="162" t="s">
        <v>173</v>
      </c>
      <c r="D36" s="41" t="s">
        <v>8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100</v>
      </c>
      <c r="N36" s="41">
        <v>0</v>
      </c>
      <c r="O36" s="41">
        <v>0</v>
      </c>
      <c r="P36" s="100">
        <f t="shared" ref="P36:P39" si="15">SUM(E36:O36)</f>
        <v>100</v>
      </c>
    </row>
    <row r="37" spans="2:16" ht="32.25" customHeight="1" x14ac:dyDescent="0.25">
      <c r="B37" s="98"/>
      <c r="C37" s="163"/>
      <c r="D37" s="39" t="s">
        <v>9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101">
        <f t="shared" si="15"/>
        <v>0</v>
      </c>
    </row>
    <row r="38" spans="2:16" ht="32.25" customHeight="1" x14ac:dyDescent="0.25">
      <c r="B38" s="98"/>
      <c r="C38" s="163"/>
      <c r="D38" s="39" t="s">
        <v>10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101">
        <f t="shared" si="15"/>
        <v>0</v>
      </c>
    </row>
    <row r="39" spans="2:16" ht="32.25" customHeight="1" thickBot="1" x14ac:dyDescent="0.3">
      <c r="B39" s="98"/>
      <c r="C39" s="164"/>
      <c r="D39" s="46" t="s">
        <v>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100</v>
      </c>
      <c r="N39" s="46">
        <v>0</v>
      </c>
      <c r="O39" s="46">
        <v>0</v>
      </c>
      <c r="P39" s="102">
        <f t="shared" si="15"/>
        <v>100</v>
      </c>
    </row>
    <row r="40" spans="2:16" ht="60.75" customHeight="1" thickBot="1" x14ac:dyDescent="0.3">
      <c r="B40" s="8"/>
      <c r="C40" s="112" t="s">
        <v>18</v>
      </c>
      <c r="D40" s="4" t="s">
        <v>8</v>
      </c>
      <c r="E40" s="4">
        <v>0</v>
      </c>
      <c r="F40" s="4">
        <v>1580.722</v>
      </c>
      <c r="G40" s="4">
        <v>354.41448000000003</v>
      </c>
      <c r="H40" s="4">
        <v>85.321290000000005</v>
      </c>
      <c r="I40" s="4">
        <v>0</v>
      </c>
      <c r="J40" s="4">
        <v>0</v>
      </c>
      <c r="K40" s="4">
        <v>1070.9804999999999</v>
      </c>
      <c r="L40" s="4">
        <v>605.70221000000004</v>
      </c>
      <c r="M40" s="4">
        <v>865.31560000000002</v>
      </c>
      <c r="N40" s="24">
        <v>0</v>
      </c>
      <c r="O40" s="94">
        <v>0</v>
      </c>
      <c r="P40" s="30">
        <f t="shared" si="14"/>
        <v>4562.4560799999999</v>
      </c>
    </row>
    <row r="41" spans="2:16" ht="21.75" thickBot="1" x14ac:dyDescent="0.3">
      <c r="B41" s="8"/>
      <c r="C41" s="112"/>
      <c r="D41" s="4" t="s">
        <v>9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24">
        <v>0</v>
      </c>
      <c r="O41" s="28">
        <v>0</v>
      </c>
      <c r="P41" s="31">
        <f t="shared" si="14"/>
        <v>0</v>
      </c>
    </row>
    <row r="42" spans="2:16" ht="21.75" thickBot="1" x14ac:dyDescent="0.3">
      <c r="B42" s="8"/>
      <c r="C42" s="112"/>
      <c r="D42" s="4" t="s">
        <v>10</v>
      </c>
      <c r="E42" s="4">
        <v>0</v>
      </c>
      <c r="F42" s="4">
        <v>1360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24">
        <v>0</v>
      </c>
      <c r="O42" s="59">
        <v>0</v>
      </c>
      <c r="P42" s="31">
        <f t="shared" si="14"/>
        <v>1360</v>
      </c>
    </row>
    <row r="43" spans="2:16" ht="32.25" thickBot="1" x14ac:dyDescent="0.3">
      <c r="B43" s="8"/>
      <c r="C43" s="104"/>
      <c r="D43" s="4" t="s">
        <v>11</v>
      </c>
      <c r="E43" s="4">
        <v>0</v>
      </c>
      <c r="F43" s="4">
        <v>220.72200000000001</v>
      </c>
      <c r="G43" s="4">
        <v>354.41448000000003</v>
      </c>
      <c r="H43" s="4">
        <v>85.321290000000005</v>
      </c>
      <c r="I43" s="4">
        <v>0</v>
      </c>
      <c r="J43" s="4">
        <v>0</v>
      </c>
      <c r="K43" s="4">
        <v>1070.9804999999999</v>
      </c>
      <c r="L43" s="4">
        <v>605.70221000000004</v>
      </c>
      <c r="M43" s="4">
        <v>865.31560000000002</v>
      </c>
      <c r="N43" s="24">
        <v>0</v>
      </c>
      <c r="O43" s="28">
        <v>0</v>
      </c>
      <c r="P43" s="31">
        <f>SUM(E43:O43)</f>
        <v>3202.4560799999999</v>
      </c>
    </row>
    <row r="44" spans="2:16" ht="6" customHeight="1" x14ac:dyDescent="0.25"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26"/>
      <c r="O44" s="59">
        <v>0</v>
      </c>
      <c r="P44" s="31">
        <f t="shared" ref="P44:P65" si="16">SUM(E44:N44)</f>
        <v>0</v>
      </c>
    </row>
    <row r="45" spans="2:16" ht="54" customHeight="1" thickBot="1" x14ac:dyDescent="0.3">
      <c r="B45" s="8"/>
      <c r="C45" s="124" t="s">
        <v>19</v>
      </c>
      <c r="D45" s="4" t="s">
        <v>8</v>
      </c>
      <c r="E45" s="4">
        <f>SUM(E46:E48)</f>
        <v>1588.115</v>
      </c>
      <c r="F45" s="4">
        <f t="shared" ref="F45:N45" si="17">SUM(F46:F48)</f>
        <v>0</v>
      </c>
      <c r="G45" s="4">
        <f t="shared" si="17"/>
        <v>1358.0989999999999</v>
      </c>
      <c r="H45" s="4">
        <f t="shared" si="17"/>
        <v>0</v>
      </c>
      <c r="I45" s="4">
        <f t="shared" si="17"/>
        <v>0</v>
      </c>
      <c r="J45" s="4">
        <f t="shared" si="17"/>
        <v>0</v>
      </c>
      <c r="K45" s="4">
        <f t="shared" si="17"/>
        <v>0</v>
      </c>
      <c r="L45" s="4">
        <f t="shared" si="17"/>
        <v>0</v>
      </c>
      <c r="M45" s="4">
        <f t="shared" si="17"/>
        <v>0</v>
      </c>
      <c r="N45" s="24">
        <f t="shared" si="17"/>
        <v>0</v>
      </c>
      <c r="O45" s="59">
        <v>0</v>
      </c>
      <c r="P45" s="31">
        <f>SUM(E45:O45)</f>
        <v>2946.2139999999999</v>
      </c>
    </row>
    <row r="46" spans="2:16" ht="21.75" thickBot="1" x14ac:dyDescent="0.3">
      <c r="B46" s="8"/>
      <c r="C46" s="124"/>
      <c r="D46" s="4" t="s">
        <v>9</v>
      </c>
      <c r="E46" s="4">
        <f>E50+E54+E58+E62+E66</f>
        <v>0</v>
      </c>
      <c r="F46" s="4">
        <f t="shared" ref="F46:N46" si="18">F50+F54+F58+F62+F66</f>
        <v>0</v>
      </c>
      <c r="G46" s="4">
        <f t="shared" si="18"/>
        <v>0</v>
      </c>
      <c r="H46" s="4">
        <f t="shared" si="18"/>
        <v>0</v>
      </c>
      <c r="I46" s="4">
        <f t="shared" si="18"/>
        <v>0</v>
      </c>
      <c r="J46" s="4">
        <f t="shared" si="18"/>
        <v>0</v>
      </c>
      <c r="K46" s="4">
        <f t="shared" si="18"/>
        <v>0</v>
      </c>
      <c r="L46" s="4">
        <f t="shared" si="18"/>
        <v>0</v>
      </c>
      <c r="M46" s="4">
        <f t="shared" si="18"/>
        <v>0</v>
      </c>
      <c r="N46" s="24">
        <f t="shared" si="18"/>
        <v>0</v>
      </c>
      <c r="O46" s="28">
        <v>0</v>
      </c>
      <c r="P46" s="31">
        <f t="shared" ref="P46:P64" si="19">SUM(E46:O46)</f>
        <v>0</v>
      </c>
    </row>
    <row r="47" spans="2:16" ht="21.75" thickBot="1" x14ac:dyDescent="0.3">
      <c r="B47" s="8"/>
      <c r="C47" s="124"/>
      <c r="D47" s="4" t="s">
        <v>10</v>
      </c>
      <c r="E47" s="4">
        <f>E51+E55+E59+E63+E67</f>
        <v>1508.7080000000001</v>
      </c>
      <c r="F47" s="4">
        <f t="shared" ref="F47:N47" si="20">F51+F55+F59+F63+F67</f>
        <v>0</v>
      </c>
      <c r="G47" s="4">
        <f t="shared" si="20"/>
        <v>1075.463</v>
      </c>
      <c r="H47" s="4">
        <f t="shared" si="20"/>
        <v>0</v>
      </c>
      <c r="I47" s="4">
        <f t="shared" si="20"/>
        <v>0</v>
      </c>
      <c r="J47" s="4">
        <f t="shared" si="20"/>
        <v>0</v>
      </c>
      <c r="K47" s="4">
        <f t="shared" si="20"/>
        <v>0</v>
      </c>
      <c r="L47" s="4">
        <f t="shared" si="20"/>
        <v>0</v>
      </c>
      <c r="M47" s="4">
        <f t="shared" si="20"/>
        <v>0</v>
      </c>
      <c r="N47" s="24">
        <f t="shared" si="20"/>
        <v>0</v>
      </c>
      <c r="O47" s="59">
        <v>0</v>
      </c>
      <c r="P47" s="31">
        <f t="shared" si="19"/>
        <v>2584.1710000000003</v>
      </c>
    </row>
    <row r="48" spans="2:16" ht="32.25" thickBot="1" x14ac:dyDescent="0.3">
      <c r="B48" s="8"/>
      <c r="C48" s="124"/>
      <c r="D48" s="7" t="s">
        <v>11</v>
      </c>
      <c r="E48" s="7">
        <f>E52+E56+E60+E64+E68</f>
        <v>79.406999999999996</v>
      </c>
      <c r="F48" s="7">
        <f t="shared" ref="F48:N48" si="21">F52+F56+F60+F64+F68</f>
        <v>0</v>
      </c>
      <c r="G48" s="7">
        <f t="shared" si="21"/>
        <v>282.63600000000002</v>
      </c>
      <c r="H48" s="7">
        <f t="shared" si="21"/>
        <v>0</v>
      </c>
      <c r="I48" s="7">
        <f t="shared" si="21"/>
        <v>0</v>
      </c>
      <c r="J48" s="7">
        <f t="shared" si="21"/>
        <v>0</v>
      </c>
      <c r="K48" s="7">
        <f t="shared" si="21"/>
        <v>0</v>
      </c>
      <c r="L48" s="7">
        <f t="shared" si="21"/>
        <v>0</v>
      </c>
      <c r="M48" s="7">
        <f t="shared" si="21"/>
        <v>0</v>
      </c>
      <c r="N48" s="26">
        <f t="shared" si="21"/>
        <v>0</v>
      </c>
      <c r="O48" s="28">
        <v>0</v>
      </c>
      <c r="P48" s="31">
        <f t="shared" si="19"/>
        <v>362.04300000000001</v>
      </c>
    </row>
    <row r="49" spans="2:16" ht="36.75" customHeight="1" x14ac:dyDescent="0.25">
      <c r="B49" s="8"/>
      <c r="C49" s="132" t="s">
        <v>20</v>
      </c>
      <c r="D49" s="41" t="s">
        <v>8</v>
      </c>
      <c r="E49" s="41">
        <f>SUM(E50:E52)</f>
        <v>1061.799</v>
      </c>
      <c r="F49" s="41">
        <f t="shared" ref="F49:N49" si="22">SUM(F50:F52)</f>
        <v>0</v>
      </c>
      <c r="G49" s="41">
        <f t="shared" si="22"/>
        <v>0</v>
      </c>
      <c r="H49" s="41">
        <f t="shared" si="22"/>
        <v>0</v>
      </c>
      <c r="I49" s="41">
        <f t="shared" si="22"/>
        <v>0</v>
      </c>
      <c r="J49" s="41">
        <f t="shared" si="22"/>
        <v>0</v>
      </c>
      <c r="K49" s="41">
        <f t="shared" si="22"/>
        <v>0</v>
      </c>
      <c r="L49" s="41">
        <f t="shared" si="22"/>
        <v>0</v>
      </c>
      <c r="M49" s="41">
        <f t="shared" si="22"/>
        <v>0</v>
      </c>
      <c r="N49" s="42">
        <f t="shared" si="22"/>
        <v>0</v>
      </c>
      <c r="O49" s="73">
        <v>0</v>
      </c>
      <c r="P49" s="38">
        <f t="shared" si="19"/>
        <v>1061.799</v>
      </c>
    </row>
    <row r="50" spans="2:16" ht="22.5" x14ac:dyDescent="0.25">
      <c r="B50" s="8"/>
      <c r="C50" s="133"/>
      <c r="D50" s="39" t="s">
        <v>9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44">
        <v>0</v>
      </c>
      <c r="O50" s="74">
        <v>0</v>
      </c>
      <c r="P50" s="38">
        <f t="shared" si="19"/>
        <v>0</v>
      </c>
    </row>
    <row r="51" spans="2:16" ht="22.5" x14ac:dyDescent="0.25">
      <c r="B51" s="8"/>
      <c r="C51" s="133"/>
      <c r="D51" s="39" t="s">
        <v>10</v>
      </c>
      <c r="E51" s="39">
        <v>1008.708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44">
        <v>0</v>
      </c>
      <c r="O51" s="74">
        <v>0</v>
      </c>
      <c r="P51" s="38">
        <f t="shared" si="19"/>
        <v>1008.708</v>
      </c>
    </row>
    <row r="52" spans="2:16" ht="33" customHeight="1" thickBot="1" x14ac:dyDescent="0.3">
      <c r="B52" s="8"/>
      <c r="C52" s="134"/>
      <c r="D52" s="46" t="s">
        <v>11</v>
      </c>
      <c r="E52" s="46">
        <v>53.091000000000001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7">
        <v>0</v>
      </c>
      <c r="O52" s="75">
        <v>0</v>
      </c>
      <c r="P52" s="38">
        <f t="shared" si="19"/>
        <v>53.091000000000001</v>
      </c>
    </row>
    <row r="53" spans="2:16" ht="24.75" customHeight="1" x14ac:dyDescent="0.25">
      <c r="B53" s="8"/>
      <c r="C53" s="132" t="s">
        <v>21</v>
      </c>
      <c r="D53" s="41" t="s">
        <v>8</v>
      </c>
      <c r="E53" s="41">
        <f>SUM(E54:E56)</f>
        <v>526.31600000000003</v>
      </c>
      <c r="F53" s="41">
        <f t="shared" ref="F53:N53" si="23">SUM(F54:F56)</f>
        <v>0</v>
      </c>
      <c r="G53" s="41">
        <f t="shared" si="23"/>
        <v>0</v>
      </c>
      <c r="H53" s="41">
        <f t="shared" si="23"/>
        <v>0</v>
      </c>
      <c r="I53" s="41">
        <f t="shared" si="23"/>
        <v>0</v>
      </c>
      <c r="J53" s="41">
        <f t="shared" si="23"/>
        <v>0</v>
      </c>
      <c r="K53" s="41">
        <f t="shared" si="23"/>
        <v>0</v>
      </c>
      <c r="L53" s="41">
        <f t="shared" si="23"/>
        <v>0</v>
      </c>
      <c r="M53" s="41">
        <f t="shared" si="23"/>
        <v>0</v>
      </c>
      <c r="N53" s="42">
        <f t="shared" si="23"/>
        <v>0</v>
      </c>
      <c r="O53" s="73">
        <v>0</v>
      </c>
      <c r="P53" s="38">
        <f t="shared" si="19"/>
        <v>526.31600000000003</v>
      </c>
    </row>
    <row r="54" spans="2:16" ht="22.5" x14ac:dyDescent="0.25">
      <c r="B54" s="8"/>
      <c r="C54" s="133"/>
      <c r="D54" s="39" t="s">
        <v>9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44">
        <v>0</v>
      </c>
      <c r="O54" s="74">
        <v>0</v>
      </c>
      <c r="P54" s="38">
        <f t="shared" si="19"/>
        <v>0</v>
      </c>
    </row>
    <row r="55" spans="2:16" ht="22.5" x14ac:dyDescent="0.25">
      <c r="B55" s="8"/>
      <c r="C55" s="133"/>
      <c r="D55" s="39" t="s">
        <v>10</v>
      </c>
      <c r="E55" s="39">
        <v>500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44">
        <v>0</v>
      </c>
      <c r="O55" s="74">
        <v>0</v>
      </c>
      <c r="P55" s="38">
        <f t="shared" si="19"/>
        <v>500</v>
      </c>
    </row>
    <row r="56" spans="2:16" ht="34.5" thickBot="1" x14ac:dyDescent="0.3">
      <c r="B56" s="8"/>
      <c r="C56" s="134"/>
      <c r="D56" s="46" t="s">
        <v>11</v>
      </c>
      <c r="E56" s="46">
        <v>26.315999999999999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7">
        <v>0</v>
      </c>
      <c r="O56" s="75">
        <v>0</v>
      </c>
      <c r="P56" s="38">
        <f t="shared" si="19"/>
        <v>26.315999999999999</v>
      </c>
    </row>
    <row r="57" spans="2:16" ht="29.25" customHeight="1" x14ac:dyDescent="0.25">
      <c r="B57" s="8"/>
      <c r="C57" s="132" t="s">
        <v>22</v>
      </c>
      <c r="D57" s="41" t="s">
        <v>8</v>
      </c>
      <c r="E57" s="41">
        <f>SUM(E58:E60)</f>
        <v>0</v>
      </c>
      <c r="F57" s="41">
        <f t="shared" ref="F57:N57" si="24">SUM(F58:F60)</f>
        <v>0</v>
      </c>
      <c r="G57" s="41">
        <f t="shared" si="24"/>
        <v>666.86099999999999</v>
      </c>
      <c r="H57" s="41">
        <f t="shared" si="24"/>
        <v>0</v>
      </c>
      <c r="I57" s="41">
        <f t="shared" si="24"/>
        <v>0</v>
      </c>
      <c r="J57" s="41">
        <f t="shared" si="24"/>
        <v>0</v>
      </c>
      <c r="K57" s="41">
        <f t="shared" si="24"/>
        <v>0</v>
      </c>
      <c r="L57" s="41">
        <f t="shared" si="24"/>
        <v>0</v>
      </c>
      <c r="M57" s="41">
        <f t="shared" si="24"/>
        <v>0</v>
      </c>
      <c r="N57" s="42">
        <f t="shared" si="24"/>
        <v>0</v>
      </c>
      <c r="O57" s="73">
        <v>0</v>
      </c>
      <c r="P57" s="38">
        <f t="shared" si="19"/>
        <v>666.86099999999999</v>
      </c>
    </row>
    <row r="58" spans="2:16" ht="22.5" x14ac:dyDescent="0.25">
      <c r="B58" s="8"/>
      <c r="C58" s="133"/>
      <c r="D58" s="39" t="s">
        <v>9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44">
        <v>0</v>
      </c>
      <c r="O58" s="74">
        <v>0</v>
      </c>
      <c r="P58" s="38">
        <f t="shared" si="19"/>
        <v>0</v>
      </c>
    </row>
    <row r="59" spans="2:16" ht="22.5" x14ac:dyDescent="0.25">
      <c r="B59" s="8"/>
      <c r="C59" s="133"/>
      <c r="D59" s="39" t="s">
        <v>10</v>
      </c>
      <c r="E59" s="39">
        <v>0</v>
      </c>
      <c r="F59" s="39">
        <v>0</v>
      </c>
      <c r="G59" s="39">
        <v>522.87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44">
        <v>0</v>
      </c>
      <c r="O59" s="74">
        <v>0</v>
      </c>
      <c r="P59" s="38">
        <f t="shared" si="19"/>
        <v>522.87</v>
      </c>
    </row>
    <row r="60" spans="2:16" ht="34.5" thickBot="1" x14ac:dyDescent="0.3">
      <c r="B60" s="8"/>
      <c r="C60" s="134"/>
      <c r="D60" s="46" t="s">
        <v>11</v>
      </c>
      <c r="E60" s="46">
        <v>0</v>
      </c>
      <c r="F60" s="46">
        <v>0</v>
      </c>
      <c r="G60" s="46">
        <v>143.99100000000001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7">
        <v>0</v>
      </c>
      <c r="O60" s="75">
        <v>0</v>
      </c>
      <c r="P60" s="38">
        <f t="shared" si="19"/>
        <v>143.99100000000001</v>
      </c>
    </row>
    <row r="61" spans="2:16" ht="28.5" customHeight="1" x14ac:dyDescent="0.25">
      <c r="B61" s="8"/>
      <c r="C61" s="132" t="s">
        <v>23</v>
      </c>
      <c r="D61" s="41" t="s">
        <v>8</v>
      </c>
      <c r="E61" s="41">
        <f>SUM(E62:E64)</f>
        <v>0</v>
      </c>
      <c r="F61" s="41">
        <f t="shared" ref="F61:N61" si="25">SUM(F62:F64)</f>
        <v>0</v>
      </c>
      <c r="G61" s="41">
        <f t="shared" si="25"/>
        <v>691.23799999999994</v>
      </c>
      <c r="H61" s="41">
        <f t="shared" si="25"/>
        <v>0</v>
      </c>
      <c r="I61" s="41">
        <f t="shared" si="25"/>
        <v>0</v>
      </c>
      <c r="J61" s="41">
        <f t="shared" si="25"/>
        <v>0</v>
      </c>
      <c r="K61" s="41">
        <f t="shared" si="25"/>
        <v>0</v>
      </c>
      <c r="L61" s="41">
        <f t="shared" si="25"/>
        <v>0</v>
      </c>
      <c r="M61" s="41">
        <f t="shared" si="25"/>
        <v>0</v>
      </c>
      <c r="N61" s="42">
        <f t="shared" si="25"/>
        <v>0</v>
      </c>
      <c r="O61" s="68">
        <v>0</v>
      </c>
      <c r="P61" s="38">
        <f t="shared" si="19"/>
        <v>691.23799999999994</v>
      </c>
    </row>
    <row r="62" spans="2:16" ht="22.5" x14ac:dyDescent="0.25">
      <c r="B62" s="8"/>
      <c r="C62" s="133"/>
      <c r="D62" s="39" t="s">
        <v>9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44">
        <v>0</v>
      </c>
      <c r="O62" s="69">
        <v>0</v>
      </c>
      <c r="P62" s="38">
        <f t="shared" si="19"/>
        <v>0</v>
      </c>
    </row>
    <row r="63" spans="2:16" ht="22.5" x14ac:dyDescent="0.25">
      <c r="B63" s="8"/>
      <c r="C63" s="133"/>
      <c r="D63" s="39" t="s">
        <v>10</v>
      </c>
      <c r="E63" s="39">
        <v>0</v>
      </c>
      <c r="F63" s="39">
        <v>0</v>
      </c>
      <c r="G63" s="39">
        <v>552.59299999999996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44">
        <v>0</v>
      </c>
      <c r="O63" s="69">
        <v>0</v>
      </c>
      <c r="P63" s="38">
        <f t="shared" si="19"/>
        <v>552.59299999999996</v>
      </c>
    </row>
    <row r="64" spans="2:16" ht="34.5" thickBot="1" x14ac:dyDescent="0.3">
      <c r="B64" s="8"/>
      <c r="C64" s="134"/>
      <c r="D64" s="46" t="s">
        <v>11</v>
      </c>
      <c r="E64" s="46">
        <v>0</v>
      </c>
      <c r="F64" s="46">
        <v>0</v>
      </c>
      <c r="G64" s="46">
        <v>138.64500000000001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7">
        <v>0</v>
      </c>
      <c r="O64" s="70">
        <v>0</v>
      </c>
      <c r="P64" s="38">
        <f t="shared" si="19"/>
        <v>138.64500000000001</v>
      </c>
    </row>
    <row r="65" spans="2:16" ht="23.25" customHeight="1" x14ac:dyDescent="0.25">
      <c r="B65" s="8"/>
      <c r="C65" s="132" t="s">
        <v>24</v>
      </c>
      <c r="D65" s="41" t="s">
        <v>8</v>
      </c>
      <c r="E65" s="41">
        <f>SUM(E66:E68)</f>
        <v>0</v>
      </c>
      <c r="F65" s="41">
        <f t="shared" ref="F65:N65" si="26">SUM(F66:F68)</f>
        <v>0</v>
      </c>
      <c r="G65" s="41">
        <f t="shared" si="26"/>
        <v>0</v>
      </c>
      <c r="H65" s="41">
        <f t="shared" si="26"/>
        <v>0</v>
      </c>
      <c r="I65" s="41">
        <f t="shared" si="26"/>
        <v>0</v>
      </c>
      <c r="J65" s="41">
        <f t="shared" si="26"/>
        <v>0</v>
      </c>
      <c r="K65" s="41">
        <f t="shared" si="26"/>
        <v>0</v>
      </c>
      <c r="L65" s="41">
        <f t="shared" si="26"/>
        <v>0</v>
      </c>
      <c r="M65" s="41">
        <f t="shared" si="26"/>
        <v>0</v>
      </c>
      <c r="N65" s="76">
        <f t="shared" si="26"/>
        <v>0</v>
      </c>
      <c r="O65" s="73">
        <v>0</v>
      </c>
      <c r="P65" s="38">
        <f t="shared" si="16"/>
        <v>0</v>
      </c>
    </row>
    <row r="66" spans="2:16" ht="22.5" x14ac:dyDescent="0.25">
      <c r="B66" s="8"/>
      <c r="C66" s="133"/>
      <c r="D66" s="39" t="s">
        <v>9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77">
        <v>0</v>
      </c>
      <c r="O66" s="74">
        <v>0</v>
      </c>
      <c r="P66" s="38">
        <f t="shared" ref="P66:P72" si="27">SUM(E66:O66)</f>
        <v>0</v>
      </c>
    </row>
    <row r="67" spans="2:16" ht="22.5" x14ac:dyDescent="0.25">
      <c r="B67" s="8"/>
      <c r="C67" s="133"/>
      <c r="D67" s="39" t="s">
        <v>10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77">
        <v>0</v>
      </c>
      <c r="O67" s="74">
        <v>0</v>
      </c>
      <c r="P67" s="38">
        <f t="shared" si="27"/>
        <v>0</v>
      </c>
    </row>
    <row r="68" spans="2:16" ht="34.5" thickBot="1" x14ac:dyDescent="0.3">
      <c r="B68" s="8"/>
      <c r="C68" s="134"/>
      <c r="D68" s="46" t="s">
        <v>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78">
        <v>0</v>
      </c>
      <c r="O68" s="75">
        <v>0</v>
      </c>
      <c r="P68" s="38">
        <f t="shared" si="27"/>
        <v>0</v>
      </c>
    </row>
    <row r="69" spans="2:16" ht="15.75" thickBot="1" x14ac:dyDescent="0.3">
      <c r="B69" s="8"/>
      <c r="C69" s="112" t="s">
        <v>25</v>
      </c>
      <c r="D69" s="4" t="s">
        <v>8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24">
        <v>0</v>
      </c>
      <c r="O69" s="58">
        <v>0</v>
      </c>
      <c r="P69" s="31">
        <f t="shared" si="27"/>
        <v>0</v>
      </c>
    </row>
    <row r="70" spans="2:16" ht="21.75" thickBot="1" x14ac:dyDescent="0.3">
      <c r="B70" s="8"/>
      <c r="C70" s="112"/>
      <c r="D70" s="4" t="s">
        <v>9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24">
        <v>0</v>
      </c>
      <c r="O70" s="28">
        <v>0</v>
      </c>
      <c r="P70" s="31">
        <f t="shared" si="27"/>
        <v>0</v>
      </c>
    </row>
    <row r="71" spans="2:16" ht="21.75" thickBot="1" x14ac:dyDescent="0.3">
      <c r="B71" s="8"/>
      <c r="C71" s="112"/>
      <c r="D71" s="4" t="s">
        <v>10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24">
        <v>0</v>
      </c>
      <c r="O71" s="59">
        <v>0</v>
      </c>
      <c r="P71" s="31">
        <f t="shared" si="27"/>
        <v>0</v>
      </c>
    </row>
    <row r="72" spans="2:16" ht="32.25" thickBot="1" x14ac:dyDescent="0.3">
      <c r="B72" s="8"/>
      <c r="C72" s="104"/>
      <c r="D72" s="4" t="s">
        <v>11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24">
        <v>0</v>
      </c>
      <c r="O72" s="28">
        <v>0</v>
      </c>
      <c r="P72" s="31">
        <f t="shared" si="27"/>
        <v>0</v>
      </c>
    </row>
    <row r="73" spans="2:16" ht="59.25" customHeight="1" thickBot="1" x14ac:dyDescent="0.3">
      <c r="B73" s="8"/>
      <c r="C73" s="103" t="s">
        <v>26</v>
      </c>
      <c r="D73" s="4" t="s">
        <v>8</v>
      </c>
      <c r="E73" s="4">
        <f>SUM(E74:E76)</f>
        <v>0</v>
      </c>
      <c r="F73" s="4">
        <f t="shared" ref="F73:N73" si="28">SUM(F74:F76)</f>
        <v>0</v>
      </c>
      <c r="G73" s="4">
        <f t="shared" si="28"/>
        <v>70</v>
      </c>
      <c r="H73" s="4">
        <f t="shared" si="28"/>
        <v>0</v>
      </c>
      <c r="I73" s="4">
        <f t="shared" si="28"/>
        <v>0</v>
      </c>
      <c r="J73" s="4">
        <f t="shared" si="28"/>
        <v>910</v>
      </c>
      <c r="K73" s="4">
        <f t="shared" si="28"/>
        <v>99.760999999999996</v>
      </c>
      <c r="L73" s="4">
        <f t="shared" si="28"/>
        <v>0</v>
      </c>
      <c r="M73" s="4">
        <f t="shared" si="28"/>
        <v>0</v>
      </c>
      <c r="N73" s="24">
        <f t="shared" si="28"/>
        <v>0</v>
      </c>
      <c r="O73" s="58">
        <v>0</v>
      </c>
      <c r="P73" s="31">
        <f t="shared" ref="P73:P76" si="29">SUM(E73:O73)</f>
        <v>1079.761</v>
      </c>
    </row>
    <row r="74" spans="2:16" ht="21.75" thickBot="1" x14ac:dyDescent="0.3">
      <c r="B74" s="8"/>
      <c r="C74" s="112"/>
      <c r="D74" s="4" t="s">
        <v>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24">
        <v>0</v>
      </c>
      <c r="O74" s="28">
        <v>0</v>
      </c>
      <c r="P74" s="31">
        <f t="shared" si="29"/>
        <v>0</v>
      </c>
    </row>
    <row r="75" spans="2:16" ht="21.75" thickBot="1" x14ac:dyDescent="0.3">
      <c r="B75" s="8"/>
      <c r="C75" s="112"/>
      <c r="D75" s="4" t="s">
        <v>10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24">
        <v>0</v>
      </c>
      <c r="O75" s="28">
        <v>0</v>
      </c>
      <c r="P75" s="31">
        <f t="shared" si="29"/>
        <v>0</v>
      </c>
    </row>
    <row r="76" spans="2:16" ht="32.25" thickBot="1" x14ac:dyDescent="0.3">
      <c r="B76" s="9"/>
      <c r="C76" s="104"/>
      <c r="D76" s="7" t="s">
        <v>11</v>
      </c>
      <c r="E76" s="7">
        <f>E80+E84+E88+E96+E100+E104</f>
        <v>0</v>
      </c>
      <c r="F76" s="7">
        <f t="shared" ref="F76:N76" si="30">F80+F84+F88+F96+F100+F104</f>
        <v>0</v>
      </c>
      <c r="G76" s="7">
        <f t="shared" si="30"/>
        <v>70</v>
      </c>
      <c r="H76" s="7">
        <f t="shared" si="30"/>
        <v>0</v>
      </c>
      <c r="I76" s="7">
        <f t="shared" si="30"/>
        <v>0</v>
      </c>
      <c r="J76" s="7">
        <f>J80+J84+J88+J96+J100+J104+J92</f>
        <v>910</v>
      </c>
      <c r="K76" s="7">
        <f t="shared" si="30"/>
        <v>99.760999999999996</v>
      </c>
      <c r="L76" s="7">
        <f t="shared" si="30"/>
        <v>0</v>
      </c>
      <c r="M76" s="7">
        <f t="shared" si="30"/>
        <v>0</v>
      </c>
      <c r="N76" s="26">
        <f t="shared" si="30"/>
        <v>0</v>
      </c>
      <c r="O76" s="60">
        <v>0</v>
      </c>
      <c r="P76" s="31">
        <f t="shared" si="29"/>
        <v>1079.761</v>
      </c>
    </row>
    <row r="77" spans="2:16" ht="26.25" customHeight="1" x14ac:dyDescent="0.25">
      <c r="B77" s="103"/>
      <c r="C77" s="132" t="s">
        <v>27</v>
      </c>
      <c r="D77" s="40" t="s">
        <v>8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175</v>
      </c>
      <c r="K77" s="41">
        <v>0</v>
      </c>
      <c r="L77" s="41">
        <v>0</v>
      </c>
      <c r="M77" s="41">
        <v>0</v>
      </c>
      <c r="N77" s="42">
        <v>0</v>
      </c>
      <c r="O77" s="73">
        <v>0</v>
      </c>
      <c r="P77" s="38">
        <f t="shared" ref="P77:P105" si="31">SUM(E77:O77)</f>
        <v>175</v>
      </c>
    </row>
    <row r="78" spans="2:16" ht="22.5" x14ac:dyDescent="0.25">
      <c r="B78" s="112"/>
      <c r="C78" s="133"/>
      <c r="D78" s="43" t="s">
        <v>9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44">
        <v>0</v>
      </c>
      <c r="O78" s="74">
        <v>0</v>
      </c>
      <c r="P78" s="38">
        <f t="shared" si="31"/>
        <v>0</v>
      </c>
    </row>
    <row r="79" spans="2:16" ht="22.5" x14ac:dyDescent="0.25">
      <c r="B79" s="112"/>
      <c r="C79" s="133"/>
      <c r="D79" s="43" t="s">
        <v>10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44">
        <v>0</v>
      </c>
      <c r="O79" s="74">
        <v>0</v>
      </c>
      <c r="P79" s="38">
        <f t="shared" si="31"/>
        <v>0</v>
      </c>
    </row>
    <row r="80" spans="2:16" ht="34.5" thickBot="1" x14ac:dyDescent="0.3">
      <c r="B80" s="112"/>
      <c r="C80" s="134"/>
      <c r="D80" s="45" t="s">
        <v>11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175</v>
      </c>
      <c r="K80" s="46">
        <v>0</v>
      </c>
      <c r="L80" s="46">
        <v>0</v>
      </c>
      <c r="M80" s="46">
        <v>0</v>
      </c>
      <c r="N80" s="47">
        <v>0</v>
      </c>
      <c r="O80" s="75">
        <v>0</v>
      </c>
      <c r="P80" s="38">
        <f t="shared" si="31"/>
        <v>175</v>
      </c>
    </row>
    <row r="81" spans="2:16" ht="22.5" customHeight="1" x14ac:dyDescent="0.25">
      <c r="B81" s="112"/>
      <c r="C81" s="132" t="s">
        <v>28</v>
      </c>
      <c r="D81" s="40" t="s">
        <v>8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56">
        <v>105</v>
      </c>
      <c r="K81" s="41">
        <v>0</v>
      </c>
      <c r="L81" s="41">
        <v>0</v>
      </c>
      <c r="M81" s="41">
        <v>0</v>
      </c>
      <c r="N81" s="42">
        <v>0</v>
      </c>
      <c r="O81" s="73">
        <v>0</v>
      </c>
      <c r="P81" s="38">
        <f t="shared" si="31"/>
        <v>105</v>
      </c>
    </row>
    <row r="82" spans="2:16" ht="22.5" x14ac:dyDescent="0.25">
      <c r="B82" s="112"/>
      <c r="C82" s="133"/>
      <c r="D82" s="43" t="s">
        <v>9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44">
        <v>0</v>
      </c>
      <c r="O82" s="74">
        <v>0</v>
      </c>
      <c r="P82" s="38">
        <f t="shared" si="31"/>
        <v>0</v>
      </c>
    </row>
    <row r="83" spans="2:16" ht="22.5" x14ac:dyDescent="0.25">
      <c r="B83" s="112"/>
      <c r="C83" s="133"/>
      <c r="D83" s="43" t="s">
        <v>10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44">
        <v>0</v>
      </c>
      <c r="O83" s="74">
        <v>0</v>
      </c>
      <c r="P83" s="38">
        <f t="shared" si="31"/>
        <v>0</v>
      </c>
    </row>
    <row r="84" spans="2:16" ht="34.5" thickBot="1" x14ac:dyDescent="0.3">
      <c r="B84" s="112"/>
      <c r="C84" s="134"/>
      <c r="D84" s="45" t="s">
        <v>11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105</v>
      </c>
      <c r="K84" s="46">
        <v>0</v>
      </c>
      <c r="L84" s="46">
        <v>0</v>
      </c>
      <c r="M84" s="46">
        <v>0</v>
      </c>
      <c r="N84" s="47">
        <v>0</v>
      </c>
      <c r="O84" s="75">
        <v>0</v>
      </c>
      <c r="P84" s="38">
        <f t="shared" si="31"/>
        <v>105</v>
      </c>
    </row>
    <row r="85" spans="2:16" ht="21" customHeight="1" x14ac:dyDescent="0.25">
      <c r="B85" s="112"/>
      <c r="C85" s="132" t="s">
        <v>29</v>
      </c>
      <c r="D85" s="40" t="s">
        <v>8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175</v>
      </c>
      <c r="K85" s="41">
        <v>0</v>
      </c>
      <c r="L85" s="41">
        <v>0</v>
      </c>
      <c r="M85" s="41">
        <v>0</v>
      </c>
      <c r="N85" s="42">
        <v>0</v>
      </c>
      <c r="O85" s="68">
        <v>0</v>
      </c>
      <c r="P85" s="38">
        <f t="shared" si="31"/>
        <v>175</v>
      </c>
    </row>
    <row r="86" spans="2:16" ht="22.5" x14ac:dyDescent="0.25">
      <c r="B86" s="112"/>
      <c r="C86" s="133"/>
      <c r="D86" s="43" t="s">
        <v>9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44">
        <v>0</v>
      </c>
      <c r="O86" s="69">
        <v>0</v>
      </c>
      <c r="P86" s="38">
        <f t="shared" si="31"/>
        <v>0</v>
      </c>
    </row>
    <row r="87" spans="2:16" ht="22.5" x14ac:dyDescent="0.25">
      <c r="B87" s="112"/>
      <c r="C87" s="133"/>
      <c r="D87" s="43" t="s">
        <v>10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44">
        <v>0</v>
      </c>
      <c r="O87" s="69">
        <v>0</v>
      </c>
      <c r="P87" s="38">
        <f t="shared" si="31"/>
        <v>0</v>
      </c>
    </row>
    <row r="88" spans="2:16" ht="34.5" thickBot="1" x14ac:dyDescent="0.3">
      <c r="B88" s="112"/>
      <c r="C88" s="134"/>
      <c r="D88" s="45" t="s">
        <v>11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175</v>
      </c>
      <c r="K88" s="46">
        <v>0</v>
      </c>
      <c r="L88" s="46">
        <v>0</v>
      </c>
      <c r="M88" s="46">
        <v>0</v>
      </c>
      <c r="N88" s="47">
        <v>0</v>
      </c>
      <c r="O88" s="70">
        <v>0</v>
      </c>
      <c r="P88" s="38">
        <f t="shared" si="31"/>
        <v>175</v>
      </c>
    </row>
    <row r="89" spans="2:16" ht="28.5" customHeight="1" x14ac:dyDescent="0.25">
      <c r="B89" s="112"/>
      <c r="C89" s="132" t="s">
        <v>30</v>
      </c>
      <c r="D89" s="40" t="s">
        <v>8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140</v>
      </c>
      <c r="K89" s="41">
        <v>0</v>
      </c>
      <c r="L89" s="41">
        <v>0</v>
      </c>
      <c r="M89" s="41">
        <v>0</v>
      </c>
      <c r="N89" s="42">
        <v>0</v>
      </c>
      <c r="O89" s="73">
        <v>0</v>
      </c>
      <c r="P89" s="38">
        <f t="shared" si="31"/>
        <v>140</v>
      </c>
    </row>
    <row r="90" spans="2:16" ht="22.5" x14ac:dyDescent="0.25">
      <c r="B90" s="112"/>
      <c r="C90" s="133"/>
      <c r="D90" s="43" t="s">
        <v>9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44">
        <v>0</v>
      </c>
      <c r="O90" s="74">
        <v>0</v>
      </c>
      <c r="P90" s="38">
        <f t="shared" si="31"/>
        <v>0</v>
      </c>
    </row>
    <row r="91" spans="2:16" ht="22.5" x14ac:dyDescent="0.25">
      <c r="B91" s="112"/>
      <c r="C91" s="133"/>
      <c r="D91" s="43" t="s">
        <v>10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44">
        <v>0</v>
      </c>
      <c r="O91" s="74">
        <v>0</v>
      </c>
      <c r="P91" s="38">
        <f t="shared" si="31"/>
        <v>0</v>
      </c>
    </row>
    <row r="92" spans="2:16" ht="34.5" thickBot="1" x14ac:dyDescent="0.3">
      <c r="B92" s="112"/>
      <c r="C92" s="134"/>
      <c r="D92" s="45" t="s">
        <v>11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140</v>
      </c>
      <c r="K92" s="46">
        <v>0</v>
      </c>
      <c r="L92" s="46">
        <v>0</v>
      </c>
      <c r="M92" s="46">
        <v>0</v>
      </c>
      <c r="N92" s="47">
        <v>0</v>
      </c>
      <c r="O92" s="75">
        <v>0</v>
      </c>
      <c r="P92" s="38">
        <f t="shared" si="31"/>
        <v>140</v>
      </c>
    </row>
    <row r="93" spans="2:16" ht="21" customHeight="1" x14ac:dyDescent="0.25">
      <c r="B93" s="112"/>
      <c r="C93" s="132" t="s">
        <v>31</v>
      </c>
      <c r="D93" s="40" t="s">
        <v>8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105</v>
      </c>
      <c r="K93" s="41">
        <v>0</v>
      </c>
      <c r="L93" s="41">
        <v>0</v>
      </c>
      <c r="M93" s="41">
        <v>0</v>
      </c>
      <c r="N93" s="42">
        <v>0</v>
      </c>
      <c r="O93" s="68">
        <v>0</v>
      </c>
      <c r="P93" s="38">
        <f t="shared" si="31"/>
        <v>105</v>
      </c>
    </row>
    <row r="94" spans="2:16" ht="22.5" x14ac:dyDescent="0.25">
      <c r="B94" s="112"/>
      <c r="C94" s="133"/>
      <c r="D94" s="43" t="s">
        <v>9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44">
        <v>0</v>
      </c>
      <c r="O94" s="69">
        <v>0</v>
      </c>
      <c r="P94" s="38">
        <f t="shared" si="31"/>
        <v>0</v>
      </c>
    </row>
    <row r="95" spans="2:16" ht="22.5" x14ac:dyDescent="0.25">
      <c r="B95" s="112"/>
      <c r="C95" s="133"/>
      <c r="D95" s="43" t="s">
        <v>10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44">
        <v>0</v>
      </c>
      <c r="O95" s="69">
        <v>0</v>
      </c>
      <c r="P95" s="38">
        <f t="shared" si="31"/>
        <v>0</v>
      </c>
    </row>
    <row r="96" spans="2:16" ht="34.5" thickBot="1" x14ac:dyDescent="0.3">
      <c r="B96" s="112"/>
      <c r="C96" s="134"/>
      <c r="D96" s="45" t="s">
        <v>11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105</v>
      </c>
      <c r="K96" s="46">
        <v>0</v>
      </c>
      <c r="L96" s="46">
        <v>0</v>
      </c>
      <c r="M96" s="46">
        <v>0</v>
      </c>
      <c r="N96" s="47">
        <v>0</v>
      </c>
      <c r="O96" s="70">
        <v>0</v>
      </c>
      <c r="P96" s="38">
        <f t="shared" si="31"/>
        <v>105</v>
      </c>
    </row>
    <row r="97" spans="2:16" ht="24.75" customHeight="1" x14ac:dyDescent="0.25">
      <c r="B97" s="112"/>
      <c r="C97" s="132" t="s">
        <v>32</v>
      </c>
      <c r="D97" s="40" t="s">
        <v>8</v>
      </c>
      <c r="E97" s="41">
        <v>0</v>
      </c>
      <c r="F97" s="41">
        <v>0</v>
      </c>
      <c r="G97" s="41">
        <v>70</v>
      </c>
      <c r="H97" s="41">
        <v>0</v>
      </c>
      <c r="I97" s="41">
        <v>0</v>
      </c>
      <c r="J97" s="41">
        <v>210</v>
      </c>
      <c r="K97" s="41">
        <v>0</v>
      </c>
      <c r="L97" s="41">
        <v>0</v>
      </c>
      <c r="M97" s="41">
        <v>0</v>
      </c>
      <c r="N97" s="42">
        <v>0</v>
      </c>
      <c r="O97" s="73">
        <v>0</v>
      </c>
      <c r="P97" s="38">
        <f t="shared" si="31"/>
        <v>280</v>
      </c>
    </row>
    <row r="98" spans="2:16" ht="22.5" x14ac:dyDescent="0.25">
      <c r="B98" s="112"/>
      <c r="C98" s="133"/>
      <c r="D98" s="43" t="s">
        <v>9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44">
        <v>0</v>
      </c>
      <c r="O98" s="74">
        <v>0</v>
      </c>
      <c r="P98" s="38">
        <f t="shared" si="31"/>
        <v>0</v>
      </c>
    </row>
    <row r="99" spans="2:16" ht="22.5" x14ac:dyDescent="0.25">
      <c r="B99" s="112"/>
      <c r="C99" s="133"/>
      <c r="D99" s="43" t="s">
        <v>10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44">
        <v>0</v>
      </c>
      <c r="O99" s="74">
        <v>0</v>
      </c>
      <c r="P99" s="38">
        <f t="shared" si="31"/>
        <v>0</v>
      </c>
    </row>
    <row r="100" spans="2:16" ht="34.5" thickBot="1" x14ac:dyDescent="0.3">
      <c r="B100" s="112"/>
      <c r="C100" s="134"/>
      <c r="D100" s="45" t="s">
        <v>11</v>
      </c>
      <c r="E100" s="46">
        <v>0</v>
      </c>
      <c r="F100" s="46">
        <v>0</v>
      </c>
      <c r="G100" s="46">
        <v>70</v>
      </c>
      <c r="H100" s="46">
        <v>0</v>
      </c>
      <c r="I100" s="46">
        <v>0</v>
      </c>
      <c r="J100" s="46">
        <v>210</v>
      </c>
      <c r="K100" s="46">
        <v>0</v>
      </c>
      <c r="L100" s="46">
        <v>0</v>
      </c>
      <c r="M100" s="46">
        <v>0</v>
      </c>
      <c r="N100" s="47">
        <v>0</v>
      </c>
      <c r="O100" s="75">
        <v>0</v>
      </c>
      <c r="P100" s="38">
        <f t="shared" si="31"/>
        <v>280</v>
      </c>
    </row>
    <row r="101" spans="2:16" ht="18" customHeight="1" x14ac:dyDescent="0.25">
      <c r="B101" s="112"/>
      <c r="C101" s="132" t="s">
        <v>33</v>
      </c>
      <c r="D101" s="53" t="s">
        <v>8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99.760999999999996</v>
      </c>
      <c r="L101" s="51">
        <v>0</v>
      </c>
      <c r="M101" s="51">
        <v>0</v>
      </c>
      <c r="N101" s="55">
        <v>0</v>
      </c>
      <c r="O101" s="68">
        <v>0</v>
      </c>
      <c r="P101" s="38">
        <f t="shared" si="31"/>
        <v>99.760999999999996</v>
      </c>
    </row>
    <row r="102" spans="2:16" ht="22.5" x14ac:dyDescent="0.25">
      <c r="B102" s="112"/>
      <c r="C102" s="133"/>
      <c r="D102" s="43" t="s">
        <v>9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44">
        <v>0</v>
      </c>
      <c r="O102" s="69">
        <v>0</v>
      </c>
      <c r="P102" s="38">
        <f t="shared" si="31"/>
        <v>0</v>
      </c>
    </row>
    <row r="103" spans="2:16" ht="22.5" x14ac:dyDescent="0.25">
      <c r="B103" s="112"/>
      <c r="C103" s="133"/>
      <c r="D103" s="43" t="s">
        <v>10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44">
        <v>0</v>
      </c>
      <c r="O103" s="69">
        <v>0</v>
      </c>
      <c r="P103" s="38">
        <f t="shared" si="31"/>
        <v>0</v>
      </c>
    </row>
    <row r="104" spans="2:16" ht="34.5" thickBot="1" x14ac:dyDescent="0.3">
      <c r="B104" s="112"/>
      <c r="C104" s="134"/>
      <c r="D104" s="48" t="s">
        <v>11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99.760999999999996</v>
      </c>
      <c r="L104" s="49">
        <v>0</v>
      </c>
      <c r="M104" s="49">
        <v>0</v>
      </c>
      <c r="N104" s="50">
        <v>0</v>
      </c>
      <c r="O104" s="70">
        <v>0</v>
      </c>
      <c r="P104" s="38">
        <f t="shared" si="31"/>
        <v>99.760999999999996</v>
      </c>
    </row>
    <row r="105" spans="2:16" ht="40.5" customHeight="1" thickBot="1" x14ac:dyDescent="0.3">
      <c r="B105" s="112"/>
      <c r="C105" s="103" t="s">
        <v>34</v>
      </c>
      <c r="D105" s="28" t="s">
        <v>8</v>
      </c>
      <c r="E105" s="62">
        <f>SUM(E106:E108)</f>
        <v>0</v>
      </c>
      <c r="F105" s="62">
        <f t="shared" ref="F105:N105" si="32">SUM(F106:F108)</f>
        <v>0</v>
      </c>
      <c r="G105" s="62">
        <f t="shared" si="32"/>
        <v>0</v>
      </c>
      <c r="H105" s="62">
        <f t="shared" si="32"/>
        <v>0</v>
      </c>
      <c r="I105" s="62">
        <f t="shared" si="32"/>
        <v>156.93809999999999</v>
      </c>
      <c r="J105" s="62">
        <f t="shared" si="32"/>
        <v>3405.8654000000001</v>
      </c>
      <c r="K105" s="62">
        <f t="shared" si="32"/>
        <v>1796.7558599999998</v>
      </c>
      <c r="L105" s="62">
        <f t="shared" si="32"/>
        <v>1952.65</v>
      </c>
      <c r="M105" s="62">
        <f t="shared" si="32"/>
        <v>1876.731</v>
      </c>
      <c r="N105" s="61">
        <f t="shared" si="32"/>
        <v>0</v>
      </c>
      <c r="O105" s="28">
        <v>0</v>
      </c>
      <c r="P105" s="31">
        <f t="shared" si="31"/>
        <v>9188.9403599999987</v>
      </c>
    </row>
    <row r="106" spans="2:16" ht="21.75" thickBot="1" x14ac:dyDescent="0.3">
      <c r="B106" s="112"/>
      <c r="C106" s="112"/>
      <c r="D106" s="60" t="s">
        <v>9</v>
      </c>
      <c r="E106" s="4">
        <f>E110+E114+E118+E122+E126+E130+E134</f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24">
        <v>0</v>
      </c>
      <c r="O106" s="28">
        <v>0</v>
      </c>
      <c r="P106" s="31">
        <f t="shared" ref="P106:P112" si="33">SUM(E106:O106)</f>
        <v>0</v>
      </c>
    </row>
    <row r="107" spans="2:16" ht="21.75" thickBot="1" x14ac:dyDescent="0.3">
      <c r="B107" s="112"/>
      <c r="C107" s="112"/>
      <c r="D107" s="60" t="s">
        <v>10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24">
        <v>0</v>
      </c>
      <c r="O107" s="28">
        <v>0</v>
      </c>
      <c r="P107" s="31">
        <f t="shared" si="33"/>
        <v>0</v>
      </c>
    </row>
    <row r="108" spans="2:16" ht="32.25" thickBot="1" x14ac:dyDescent="0.3">
      <c r="B108" s="112"/>
      <c r="C108" s="104"/>
      <c r="D108" s="60" t="s">
        <v>11</v>
      </c>
      <c r="E108" s="4">
        <f>E112+E116+E120+E124+E128+E132+E136</f>
        <v>0</v>
      </c>
      <c r="F108" s="4">
        <f t="shared" ref="F108:N108" si="34">F112+F116+F120+F124+F128+F132+F136</f>
        <v>0</v>
      </c>
      <c r="G108" s="4">
        <f t="shared" si="34"/>
        <v>0</v>
      </c>
      <c r="H108" s="4">
        <f t="shared" si="34"/>
        <v>0</v>
      </c>
      <c r="I108" s="4">
        <f t="shared" si="34"/>
        <v>156.93809999999999</v>
      </c>
      <c r="J108" s="4">
        <f t="shared" si="34"/>
        <v>3405.8654000000001</v>
      </c>
      <c r="K108" s="4">
        <f t="shared" si="34"/>
        <v>1796.7558599999998</v>
      </c>
      <c r="L108" s="4">
        <f t="shared" si="34"/>
        <v>1952.65</v>
      </c>
      <c r="M108" s="4">
        <f t="shared" si="34"/>
        <v>1876.731</v>
      </c>
      <c r="N108" s="24">
        <f t="shared" si="34"/>
        <v>0</v>
      </c>
      <c r="O108" s="28">
        <v>0</v>
      </c>
      <c r="P108" s="31">
        <f t="shared" si="33"/>
        <v>9188.9403599999987</v>
      </c>
    </row>
    <row r="109" spans="2:16" ht="23.25" customHeight="1" x14ac:dyDescent="0.25">
      <c r="B109" s="112"/>
      <c r="C109" s="132" t="s">
        <v>35</v>
      </c>
      <c r="D109" s="53" t="s">
        <v>8</v>
      </c>
      <c r="E109" s="51">
        <v>0</v>
      </c>
      <c r="F109" s="51">
        <v>0</v>
      </c>
      <c r="G109" s="51">
        <v>0</v>
      </c>
      <c r="H109" s="51">
        <v>0</v>
      </c>
      <c r="I109" s="51">
        <v>156.93809999999999</v>
      </c>
      <c r="J109" s="51">
        <v>481.66969999999998</v>
      </c>
      <c r="K109" s="51">
        <v>0</v>
      </c>
      <c r="L109" s="51">
        <v>1300</v>
      </c>
      <c r="M109" s="51">
        <v>1576.731</v>
      </c>
      <c r="N109" s="55">
        <v>0</v>
      </c>
      <c r="O109" s="73">
        <v>0</v>
      </c>
      <c r="P109" s="38">
        <f t="shared" si="33"/>
        <v>3515.3388</v>
      </c>
    </row>
    <row r="110" spans="2:16" ht="22.5" x14ac:dyDescent="0.25">
      <c r="B110" s="112"/>
      <c r="C110" s="133"/>
      <c r="D110" s="43" t="s">
        <v>9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44">
        <v>0</v>
      </c>
      <c r="O110" s="74">
        <v>0</v>
      </c>
      <c r="P110" s="38">
        <f t="shared" si="33"/>
        <v>0</v>
      </c>
    </row>
    <row r="111" spans="2:16" ht="22.5" x14ac:dyDescent="0.25">
      <c r="B111" s="112"/>
      <c r="C111" s="133"/>
      <c r="D111" s="43" t="s">
        <v>10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44">
        <v>0</v>
      </c>
      <c r="O111" s="74">
        <v>0</v>
      </c>
      <c r="P111" s="38">
        <f t="shared" si="33"/>
        <v>0</v>
      </c>
    </row>
    <row r="112" spans="2:16" ht="34.5" thickBot="1" x14ac:dyDescent="0.3">
      <c r="B112" s="112"/>
      <c r="C112" s="134"/>
      <c r="D112" s="45" t="s">
        <v>11</v>
      </c>
      <c r="E112" s="46">
        <v>0</v>
      </c>
      <c r="F112" s="46">
        <v>0</v>
      </c>
      <c r="G112" s="46">
        <v>0</v>
      </c>
      <c r="H112" s="46">
        <v>0</v>
      </c>
      <c r="I112" s="46">
        <v>156.93809999999999</v>
      </c>
      <c r="J112" s="46">
        <v>481.66969999999998</v>
      </c>
      <c r="K112" s="46">
        <v>0</v>
      </c>
      <c r="L112" s="46">
        <v>1300</v>
      </c>
      <c r="M112" s="46">
        <v>1576.731</v>
      </c>
      <c r="N112" s="47">
        <v>0</v>
      </c>
      <c r="O112" s="75">
        <v>0</v>
      </c>
      <c r="P112" s="38">
        <f t="shared" si="33"/>
        <v>3515.3388</v>
      </c>
    </row>
    <row r="113" spans="2:16" ht="27.75" customHeight="1" x14ac:dyDescent="0.25">
      <c r="B113" s="112"/>
      <c r="C113" s="132" t="s">
        <v>36</v>
      </c>
      <c r="D113" s="53" t="s">
        <v>8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1238.367</v>
      </c>
      <c r="K113" s="51">
        <v>0</v>
      </c>
      <c r="L113" s="51">
        <v>0</v>
      </c>
      <c r="M113" s="51">
        <v>0</v>
      </c>
      <c r="N113" s="55">
        <v>0</v>
      </c>
      <c r="O113" s="68">
        <v>0</v>
      </c>
      <c r="P113" s="38">
        <f t="shared" ref="P113:P137" si="35">SUM(E113:O113)</f>
        <v>1238.367</v>
      </c>
    </row>
    <row r="114" spans="2:16" ht="22.5" x14ac:dyDescent="0.25">
      <c r="B114" s="112"/>
      <c r="C114" s="133"/>
      <c r="D114" s="43" t="s">
        <v>9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44">
        <v>0</v>
      </c>
      <c r="O114" s="69">
        <v>0</v>
      </c>
      <c r="P114" s="38">
        <f t="shared" si="35"/>
        <v>0</v>
      </c>
    </row>
    <row r="115" spans="2:16" ht="23.25" thickBot="1" x14ac:dyDescent="0.3">
      <c r="B115" s="112"/>
      <c r="C115" s="133"/>
      <c r="D115" s="43" t="s">
        <v>10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44">
        <v>0</v>
      </c>
      <c r="O115" s="70">
        <v>0</v>
      </c>
      <c r="P115" s="38">
        <f t="shared" si="35"/>
        <v>0</v>
      </c>
    </row>
    <row r="116" spans="2:16" ht="34.5" thickBot="1" x14ac:dyDescent="0.3">
      <c r="B116" s="112"/>
      <c r="C116" s="134"/>
      <c r="D116" s="48" t="s">
        <v>11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1238.367</v>
      </c>
      <c r="K116" s="49">
        <v>0</v>
      </c>
      <c r="L116" s="49">
        <v>0</v>
      </c>
      <c r="M116" s="49">
        <v>0</v>
      </c>
      <c r="N116" s="50">
        <v>0</v>
      </c>
      <c r="O116" s="65">
        <v>0</v>
      </c>
      <c r="P116" s="38">
        <f t="shared" si="35"/>
        <v>1238.367</v>
      </c>
    </row>
    <row r="117" spans="2:16" ht="38.25" customHeight="1" x14ac:dyDescent="0.25">
      <c r="B117" s="112"/>
      <c r="C117" s="132" t="s">
        <v>37</v>
      </c>
      <c r="D117" s="40" t="s">
        <v>8</v>
      </c>
      <c r="E117" s="41">
        <v>0</v>
      </c>
      <c r="F117" s="41">
        <v>0</v>
      </c>
      <c r="G117" s="41">
        <v>0</v>
      </c>
      <c r="H117" s="41">
        <v>0</v>
      </c>
      <c r="I117" s="56">
        <v>0</v>
      </c>
      <c r="J117" s="41">
        <v>147.9597</v>
      </c>
      <c r="K117" s="41">
        <v>377.48185999999998</v>
      </c>
      <c r="L117" s="41">
        <v>0</v>
      </c>
      <c r="M117" s="41">
        <v>0</v>
      </c>
      <c r="N117" s="42">
        <v>0</v>
      </c>
      <c r="O117" s="79">
        <v>0</v>
      </c>
      <c r="P117" s="38">
        <f t="shared" si="35"/>
        <v>525.44155999999998</v>
      </c>
    </row>
    <row r="118" spans="2:16" ht="22.5" x14ac:dyDescent="0.25">
      <c r="B118" s="112"/>
      <c r="C118" s="133"/>
      <c r="D118" s="43" t="s">
        <v>9</v>
      </c>
      <c r="E118" s="39">
        <v>0</v>
      </c>
      <c r="F118" s="39">
        <v>0</v>
      </c>
      <c r="G118" s="39">
        <v>0</v>
      </c>
      <c r="H118" s="39">
        <v>0</v>
      </c>
      <c r="I118" s="52">
        <v>0</v>
      </c>
      <c r="J118" s="39">
        <v>0</v>
      </c>
      <c r="K118" s="39">
        <v>0</v>
      </c>
      <c r="L118" s="39">
        <v>0</v>
      </c>
      <c r="M118" s="39">
        <v>0</v>
      </c>
      <c r="N118" s="44">
        <v>0</v>
      </c>
      <c r="O118" s="74">
        <v>0</v>
      </c>
      <c r="P118" s="38">
        <f t="shared" si="35"/>
        <v>0</v>
      </c>
    </row>
    <row r="119" spans="2:16" ht="22.5" x14ac:dyDescent="0.25">
      <c r="B119" s="112"/>
      <c r="C119" s="133"/>
      <c r="D119" s="43" t="s">
        <v>10</v>
      </c>
      <c r="E119" s="39">
        <v>0</v>
      </c>
      <c r="F119" s="39">
        <v>0</v>
      </c>
      <c r="G119" s="39">
        <v>0</v>
      </c>
      <c r="H119" s="39">
        <v>0</v>
      </c>
      <c r="I119" s="52">
        <v>0</v>
      </c>
      <c r="J119" s="39">
        <v>0</v>
      </c>
      <c r="K119" s="39">
        <v>0</v>
      </c>
      <c r="L119" s="39">
        <v>0</v>
      </c>
      <c r="M119" s="39">
        <v>0</v>
      </c>
      <c r="N119" s="44">
        <v>0</v>
      </c>
      <c r="O119" s="74">
        <v>0</v>
      </c>
      <c r="P119" s="38">
        <f t="shared" si="35"/>
        <v>0</v>
      </c>
    </row>
    <row r="120" spans="2:16" ht="34.5" thickBot="1" x14ac:dyDescent="0.3">
      <c r="B120" s="112"/>
      <c r="C120" s="134"/>
      <c r="D120" s="45" t="s">
        <v>11</v>
      </c>
      <c r="E120" s="46">
        <v>0</v>
      </c>
      <c r="F120" s="46">
        <v>0</v>
      </c>
      <c r="G120" s="46">
        <v>0</v>
      </c>
      <c r="H120" s="46">
        <v>0</v>
      </c>
      <c r="I120" s="57">
        <v>0</v>
      </c>
      <c r="J120" s="46">
        <v>147.9597</v>
      </c>
      <c r="K120" s="46">
        <v>377.48185999999998</v>
      </c>
      <c r="L120" s="46">
        <v>0</v>
      </c>
      <c r="M120" s="46">
        <v>0</v>
      </c>
      <c r="N120" s="47">
        <v>0</v>
      </c>
      <c r="O120" s="75">
        <v>0</v>
      </c>
      <c r="P120" s="38">
        <f t="shared" si="35"/>
        <v>525.44155999999998</v>
      </c>
    </row>
    <row r="121" spans="2:16" ht="29.25" customHeight="1" x14ac:dyDescent="0.25">
      <c r="B121" s="112"/>
      <c r="C121" s="132" t="s">
        <v>38</v>
      </c>
      <c r="D121" s="53" t="s">
        <v>8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808.34900000000005</v>
      </c>
      <c r="K121" s="51">
        <v>0</v>
      </c>
      <c r="L121" s="51">
        <v>0</v>
      </c>
      <c r="M121" s="51">
        <v>0</v>
      </c>
      <c r="N121" s="55">
        <v>0</v>
      </c>
      <c r="O121" s="68">
        <v>0</v>
      </c>
      <c r="P121" s="38">
        <f t="shared" si="35"/>
        <v>808.34900000000005</v>
      </c>
    </row>
    <row r="122" spans="2:16" ht="22.5" x14ac:dyDescent="0.25">
      <c r="B122" s="112"/>
      <c r="C122" s="133"/>
      <c r="D122" s="43" t="s">
        <v>9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44">
        <v>0</v>
      </c>
      <c r="O122" s="69">
        <v>0</v>
      </c>
      <c r="P122" s="38">
        <f t="shared" si="35"/>
        <v>0</v>
      </c>
    </row>
    <row r="123" spans="2:16" ht="22.5" x14ac:dyDescent="0.25">
      <c r="B123" s="112"/>
      <c r="C123" s="133"/>
      <c r="D123" s="43" t="s">
        <v>10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44">
        <v>0</v>
      </c>
      <c r="O123" s="69">
        <v>0</v>
      </c>
      <c r="P123" s="38">
        <f t="shared" si="35"/>
        <v>0</v>
      </c>
    </row>
    <row r="124" spans="2:16" ht="34.5" thickBot="1" x14ac:dyDescent="0.3">
      <c r="B124" s="112"/>
      <c r="C124" s="134"/>
      <c r="D124" s="48" t="s">
        <v>11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808.34900000000005</v>
      </c>
      <c r="K124" s="49">
        <v>0</v>
      </c>
      <c r="L124" s="49">
        <v>0</v>
      </c>
      <c r="M124" s="49">
        <v>0</v>
      </c>
      <c r="N124" s="50">
        <v>0</v>
      </c>
      <c r="O124" s="70">
        <v>0</v>
      </c>
      <c r="P124" s="38">
        <f t="shared" si="35"/>
        <v>808.34900000000005</v>
      </c>
    </row>
    <row r="125" spans="2:16" ht="32.25" customHeight="1" x14ac:dyDescent="0.25">
      <c r="B125" s="112"/>
      <c r="C125" s="132" t="s">
        <v>39</v>
      </c>
      <c r="D125" s="40" t="s">
        <v>8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729.52</v>
      </c>
      <c r="K125" s="41">
        <v>0</v>
      </c>
      <c r="L125" s="41">
        <v>0</v>
      </c>
      <c r="M125" s="41">
        <v>0</v>
      </c>
      <c r="N125" s="42">
        <v>0</v>
      </c>
      <c r="O125" s="80">
        <v>0</v>
      </c>
      <c r="P125" s="38">
        <f t="shared" si="35"/>
        <v>729.52</v>
      </c>
    </row>
    <row r="126" spans="2:16" ht="22.5" x14ac:dyDescent="0.25">
      <c r="B126" s="112"/>
      <c r="C126" s="133"/>
      <c r="D126" s="43" t="s">
        <v>9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44">
        <v>0</v>
      </c>
      <c r="O126" s="69">
        <v>0</v>
      </c>
      <c r="P126" s="38">
        <f t="shared" si="35"/>
        <v>0</v>
      </c>
    </row>
    <row r="127" spans="2:16" ht="22.5" x14ac:dyDescent="0.25">
      <c r="B127" s="112"/>
      <c r="C127" s="133"/>
      <c r="D127" s="43" t="s">
        <v>10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44">
        <v>0</v>
      </c>
      <c r="O127" s="69">
        <v>0</v>
      </c>
      <c r="P127" s="38">
        <f t="shared" si="35"/>
        <v>0</v>
      </c>
    </row>
    <row r="128" spans="2:16" ht="34.5" thickBot="1" x14ac:dyDescent="0.3">
      <c r="B128" s="112"/>
      <c r="C128" s="134"/>
      <c r="D128" s="45" t="s">
        <v>11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729.52</v>
      </c>
      <c r="K128" s="46">
        <v>0</v>
      </c>
      <c r="L128" s="46">
        <v>0</v>
      </c>
      <c r="M128" s="46">
        <v>0</v>
      </c>
      <c r="N128" s="47">
        <v>0</v>
      </c>
      <c r="O128" s="81">
        <v>0</v>
      </c>
      <c r="P128" s="38">
        <f t="shared" si="35"/>
        <v>729.52</v>
      </c>
    </row>
    <row r="129" spans="2:16" ht="36" customHeight="1" x14ac:dyDescent="0.25">
      <c r="B129" s="112"/>
      <c r="C129" s="132" t="s">
        <v>40</v>
      </c>
      <c r="D129" s="40" t="s">
        <v>8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56">
        <v>0</v>
      </c>
      <c r="K129" s="41">
        <v>1419.2739999999999</v>
      </c>
      <c r="L129" s="41">
        <v>0</v>
      </c>
      <c r="M129" s="41">
        <v>0</v>
      </c>
      <c r="N129" s="42">
        <v>0</v>
      </c>
      <c r="O129" s="80">
        <v>0</v>
      </c>
      <c r="P129" s="38">
        <f t="shared" si="35"/>
        <v>1419.2739999999999</v>
      </c>
    </row>
    <row r="130" spans="2:16" ht="22.5" x14ac:dyDescent="0.25">
      <c r="B130" s="112"/>
      <c r="C130" s="133"/>
      <c r="D130" s="43" t="s">
        <v>9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52">
        <v>0</v>
      </c>
      <c r="K130" s="39">
        <v>0</v>
      </c>
      <c r="L130" s="39">
        <v>0</v>
      </c>
      <c r="M130" s="39">
        <v>0</v>
      </c>
      <c r="N130" s="44">
        <v>0</v>
      </c>
      <c r="O130" s="69">
        <v>0</v>
      </c>
      <c r="P130" s="38">
        <f t="shared" si="35"/>
        <v>0</v>
      </c>
    </row>
    <row r="131" spans="2:16" ht="22.5" x14ac:dyDescent="0.25">
      <c r="B131" s="112"/>
      <c r="C131" s="133"/>
      <c r="D131" s="43" t="s">
        <v>10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52">
        <v>0</v>
      </c>
      <c r="K131" s="39">
        <v>0</v>
      </c>
      <c r="L131" s="39">
        <v>0</v>
      </c>
      <c r="M131" s="39">
        <v>0</v>
      </c>
      <c r="N131" s="44">
        <v>0</v>
      </c>
      <c r="O131" s="69">
        <v>0</v>
      </c>
      <c r="P131" s="38">
        <f t="shared" si="35"/>
        <v>0</v>
      </c>
    </row>
    <row r="132" spans="2:16" ht="34.5" thickBot="1" x14ac:dyDescent="0.3">
      <c r="B132" s="104"/>
      <c r="C132" s="134"/>
      <c r="D132" s="45" t="s">
        <v>11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57">
        <v>0</v>
      </c>
      <c r="K132" s="46">
        <v>1419.2739999999999</v>
      </c>
      <c r="L132" s="46">
        <v>0</v>
      </c>
      <c r="M132" s="46">
        <v>0</v>
      </c>
      <c r="N132" s="47">
        <v>0</v>
      </c>
      <c r="O132" s="81">
        <v>0</v>
      </c>
      <c r="P132" s="38">
        <f t="shared" si="35"/>
        <v>1419.2739999999999</v>
      </c>
    </row>
    <row r="133" spans="2:16" ht="28.5" customHeight="1" x14ac:dyDescent="0.25">
      <c r="B133" s="103"/>
      <c r="C133" s="132" t="s">
        <v>41</v>
      </c>
      <c r="D133" s="53" t="s">
        <v>8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4">
        <v>0</v>
      </c>
      <c r="K133" s="51">
        <v>0</v>
      </c>
      <c r="L133" s="51">
        <v>652.65</v>
      </c>
      <c r="M133" s="51">
        <v>300</v>
      </c>
      <c r="N133" s="55">
        <v>0</v>
      </c>
      <c r="O133" s="68">
        <v>0</v>
      </c>
      <c r="P133" s="38">
        <f t="shared" si="35"/>
        <v>952.65</v>
      </c>
    </row>
    <row r="134" spans="2:16" ht="22.5" x14ac:dyDescent="0.25">
      <c r="B134" s="112"/>
      <c r="C134" s="133"/>
      <c r="D134" s="43" t="s">
        <v>9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52">
        <v>0</v>
      </c>
      <c r="K134" s="39">
        <v>0</v>
      </c>
      <c r="L134" s="39">
        <v>0</v>
      </c>
      <c r="M134" s="39">
        <v>0</v>
      </c>
      <c r="N134" s="44">
        <v>0</v>
      </c>
      <c r="O134" s="69">
        <v>0</v>
      </c>
      <c r="P134" s="38">
        <f t="shared" si="35"/>
        <v>0</v>
      </c>
    </row>
    <row r="135" spans="2:16" ht="22.5" x14ac:dyDescent="0.25">
      <c r="B135" s="112"/>
      <c r="C135" s="133"/>
      <c r="D135" s="43" t="s">
        <v>10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52">
        <v>0</v>
      </c>
      <c r="K135" s="39">
        <v>0</v>
      </c>
      <c r="L135" s="39">
        <v>0</v>
      </c>
      <c r="M135" s="39">
        <v>0</v>
      </c>
      <c r="N135" s="44">
        <v>0</v>
      </c>
      <c r="O135" s="69">
        <v>0</v>
      </c>
      <c r="P135" s="38">
        <f t="shared" si="35"/>
        <v>0</v>
      </c>
    </row>
    <row r="136" spans="2:16" ht="34.5" thickBot="1" x14ac:dyDescent="0.3">
      <c r="B136" s="104"/>
      <c r="C136" s="134"/>
      <c r="D136" s="45" t="s">
        <v>11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57">
        <v>0</v>
      </c>
      <c r="K136" s="46">
        <v>0</v>
      </c>
      <c r="L136" s="46">
        <v>652.65</v>
      </c>
      <c r="M136" s="46">
        <v>300</v>
      </c>
      <c r="N136" s="47">
        <v>0</v>
      </c>
      <c r="O136" s="70">
        <v>0</v>
      </c>
      <c r="P136" s="38">
        <f t="shared" si="35"/>
        <v>952.65</v>
      </c>
    </row>
    <row r="137" spans="2:16" ht="42" customHeight="1" thickBot="1" x14ac:dyDescent="0.3">
      <c r="B137" s="108"/>
      <c r="C137" s="138" t="s">
        <v>42</v>
      </c>
      <c r="D137" s="13" t="s">
        <v>8</v>
      </c>
      <c r="E137" s="13">
        <f>SUM(E138:E141)</f>
        <v>0</v>
      </c>
      <c r="F137" s="13">
        <f t="shared" ref="F137:O137" si="36">SUM(F138:F141)</f>
        <v>0</v>
      </c>
      <c r="G137" s="13">
        <f t="shared" si="36"/>
        <v>0</v>
      </c>
      <c r="H137" s="13">
        <f t="shared" si="36"/>
        <v>0</v>
      </c>
      <c r="I137" s="13">
        <f t="shared" si="36"/>
        <v>0</v>
      </c>
      <c r="J137" s="4">
        <f t="shared" si="36"/>
        <v>0</v>
      </c>
      <c r="K137" s="13">
        <f t="shared" si="36"/>
        <v>11118.734</v>
      </c>
      <c r="L137" s="13">
        <f t="shared" si="36"/>
        <v>10214.774650000001</v>
      </c>
      <c r="M137" s="13">
        <f t="shared" si="36"/>
        <v>885.46</v>
      </c>
      <c r="N137" s="27">
        <f t="shared" si="36"/>
        <v>0</v>
      </c>
      <c r="O137" s="66">
        <f t="shared" si="36"/>
        <v>0</v>
      </c>
      <c r="P137" s="31">
        <f t="shared" si="35"/>
        <v>22218.968650000003</v>
      </c>
    </row>
    <row r="138" spans="2:16" ht="23.25" thickBot="1" x14ac:dyDescent="0.3">
      <c r="B138" s="124"/>
      <c r="C138" s="139"/>
      <c r="D138" s="13" t="s">
        <v>9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4">
        <v>0</v>
      </c>
      <c r="K138" s="13">
        <v>0</v>
      </c>
      <c r="L138" s="13">
        <v>0</v>
      </c>
      <c r="M138" s="13">
        <v>0</v>
      </c>
      <c r="N138" s="27">
        <v>0</v>
      </c>
      <c r="O138" s="82">
        <v>0</v>
      </c>
      <c r="P138" s="31">
        <f t="shared" ref="P138:P160" si="37">SUM(E138:O138)</f>
        <v>0</v>
      </c>
    </row>
    <row r="139" spans="2:16" ht="23.25" thickBot="1" x14ac:dyDescent="0.3">
      <c r="B139" s="124"/>
      <c r="C139" s="139"/>
      <c r="D139" s="13" t="s">
        <v>10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4">
        <v>0</v>
      </c>
      <c r="K139" s="13">
        <v>10006.86</v>
      </c>
      <c r="L139" s="13">
        <v>8226.1110000000008</v>
      </c>
      <c r="M139" s="13">
        <v>0</v>
      </c>
      <c r="N139" s="27">
        <v>0</v>
      </c>
      <c r="O139" s="67">
        <v>0</v>
      </c>
      <c r="P139" s="31">
        <f t="shared" si="37"/>
        <v>18232.971000000001</v>
      </c>
    </row>
    <row r="140" spans="2:16" ht="22.5" x14ac:dyDescent="0.25">
      <c r="B140" s="124"/>
      <c r="C140" s="139"/>
      <c r="D140" s="12" t="s">
        <v>43</v>
      </c>
      <c r="E140" s="138">
        <v>0</v>
      </c>
      <c r="F140" s="138">
        <v>0</v>
      </c>
      <c r="G140" s="138">
        <v>0</v>
      </c>
      <c r="H140" s="138">
        <v>0</v>
      </c>
      <c r="I140" s="138">
        <v>0</v>
      </c>
      <c r="J140" s="103">
        <v>0</v>
      </c>
      <c r="K140" s="138">
        <v>1111.874</v>
      </c>
      <c r="L140" s="138">
        <v>1988.66365</v>
      </c>
      <c r="M140" s="138">
        <v>885.46</v>
      </c>
      <c r="N140" s="159">
        <v>0</v>
      </c>
      <c r="O140" s="155">
        <v>0</v>
      </c>
      <c r="P140" s="157">
        <f t="shared" si="37"/>
        <v>3985.9976500000002</v>
      </c>
    </row>
    <row r="141" spans="2:16" ht="15.75" thickBot="1" x14ac:dyDescent="0.3">
      <c r="B141" s="124"/>
      <c r="C141" s="140"/>
      <c r="D141" s="13" t="s">
        <v>44</v>
      </c>
      <c r="E141" s="140"/>
      <c r="F141" s="140"/>
      <c r="G141" s="140"/>
      <c r="H141" s="140"/>
      <c r="I141" s="140"/>
      <c r="J141" s="104"/>
      <c r="K141" s="140"/>
      <c r="L141" s="140"/>
      <c r="M141" s="140"/>
      <c r="N141" s="160"/>
      <c r="O141" s="156"/>
      <c r="P141" s="158">
        <f t="shared" si="37"/>
        <v>0</v>
      </c>
    </row>
    <row r="142" spans="2:16" ht="36" customHeight="1" thickBot="1" x14ac:dyDescent="0.3">
      <c r="B142" s="124"/>
      <c r="C142" s="141" t="s">
        <v>45</v>
      </c>
      <c r="D142" s="10" t="s">
        <v>8</v>
      </c>
      <c r="E142" s="10">
        <f t="shared" ref="E142:N142" si="38">SUM(E143:E146)</f>
        <v>0</v>
      </c>
      <c r="F142" s="10">
        <f t="shared" si="38"/>
        <v>0</v>
      </c>
      <c r="G142" s="10">
        <f t="shared" si="38"/>
        <v>0</v>
      </c>
      <c r="H142" s="10">
        <f t="shared" si="38"/>
        <v>0</v>
      </c>
      <c r="I142" s="10">
        <f t="shared" si="38"/>
        <v>0</v>
      </c>
      <c r="J142" s="10">
        <f t="shared" si="38"/>
        <v>0</v>
      </c>
      <c r="K142" s="10">
        <f t="shared" si="38"/>
        <v>11118.734</v>
      </c>
      <c r="L142" s="10">
        <f t="shared" si="38"/>
        <v>10214.774650000001</v>
      </c>
      <c r="M142" s="10">
        <f t="shared" si="38"/>
        <v>0</v>
      </c>
      <c r="N142" s="25">
        <f t="shared" si="38"/>
        <v>0</v>
      </c>
      <c r="O142" s="83">
        <v>0</v>
      </c>
      <c r="P142" s="31">
        <f t="shared" si="37"/>
        <v>21333.508650000003</v>
      </c>
    </row>
    <row r="143" spans="2:16" ht="23.25" thickBot="1" x14ac:dyDescent="0.3">
      <c r="B143" s="124"/>
      <c r="C143" s="154"/>
      <c r="D143" s="10" t="s">
        <v>9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5">
        <v>0</v>
      </c>
      <c r="O143" s="83">
        <v>0</v>
      </c>
      <c r="P143" s="31">
        <f t="shared" si="37"/>
        <v>0</v>
      </c>
    </row>
    <row r="144" spans="2:16" ht="23.25" thickBot="1" x14ac:dyDescent="0.3">
      <c r="B144" s="124"/>
      <c r="C144" s="154"/>
      <c r="D144" s="10" t="s">
        <v>10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10006.86</v>
      </c>
      <c r="L144" s="10">
        <v>8226.1110000000008</v>
      </c>
      <c r="M144" s="10">
        <v>0</v>
      </c>
      <c r="N144" s="25">
        <v>0</v>
      </c>
      <c r="O144" s="83">
        <v>0</v>
      </c>
      <c r="P144" s="31">
        <f t="shared" si="37"/>
        <v>18232.971000000001</v>
      </c>
    </row>
    <row r="145" spans="2:21" ht="18" customHeight="1" x14ac:dyDescent="0.25">
      <c r="B145" s="124"/>
      <c r="C145" s="154"/>
      <c r="D145" s="141" t="s">
        <v>11</v>
      </c>
      <c r="E145" s="141">
        <v>0</v>
      </c>
      <c r="F145" s="141">
        <v>0</v>
      </c>
      <c r="G145" s="141">
        <v>0</v>
      </c>
      <c r="H145" s="141">
        <v>0</v>
      </c>
      <c r="I145" s="141">
        <v>0</v>
      </c>
      <c r="J145" s="141">
        <v>0</v>
      </c>
      <c r="K145" s="141">
        <v>1111.874</v>
      </c>
      <c r="L145" s="141">
        <v>1988.66365</v>
      </c>
      <c r="M145" s="141">
        <v>0</v>
      </c>
      <c r="N145" s="132">
        <v>0</v>
      </c>
      <c r="O145" s="135">
        <v>0</v>
      </c>
      <c r="P145" s="157">
        <f t="shared" si="37"/>
        <v>3100.5376500000002</v>
      </c>
    </row>
    <row r="146" spans="2:21" ht="15.75" thickBot="1" x14ac:dyDescent="0.3">
      <c r="B146" s="124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34"/>
      <c r="O146" s="137"/>
      <c r="P146" s="158">
        <f t="shared" si="37"/>
        <v>0</v>
      </c>
    </row>
    <row r="147" spans="2:21" ht="15.75" thickBot="1" x14ac:dyDescent="0.3">
      <c r="B147" s="124"/>
      <c r="C147" s="135" t="s">
        <v>163</v>
      </c>
      <c r="D147" s="10" t="s">
        <v>8</v>
      </c>
      <c r="E147" s="10">
        <f t="shared" ref="E147:O147" si="39">SUM(E148:E151)</f>
        <v>0</v>
      </c>
      <c r="F147" s="10">
        <f t="shared" si="39"/>
        <v>0</v>
      </c>
      <c r="G147" s="10">
        <f t="shared" si="39"/>
        <v>0</v>
      </c>
      <c r="H147" s="10">
        <f t="shared" si="39"/>
        <v>0</v>
      </c>
      <c r="I147" s="10">
        <f t="shared" si="39"/>
        <v>0</v>
      </c>
      <c r="J147" s="10">
        <f t="shared" si="39"/>
        <v>0</v>
      </c>
      <c r="K147" s="10">
        <f t="shared" si="39"/>
        <v>0</v>
      </c>
      <c r="L147" s="10">
        <f t="shared" si="39"/>
        <v>0</v>
      </c>
      <c r="M147" s="10">
        <f>SUM(M148:M150)</f>
        <v>513.83500000000004</v>
      </c>
      <c r="N147" s="92">
        <f t="shared" si="39"/>
        <v>0</v>
      </c>
      <c r="O147" s="96">
        <f t="shared" si="39"/>
        <v>0</v>
      </c>
      <c r="P147" s="91">
        <f t="shared" si="37"/>
        <v>513.83500000000004</v>
      </c>
    </row>
    <row r="148" spans="2:21" ht="23.25" thickBot="1" x14ac:dyDescent="0.3">
      <c r="B148" s="124"/>
      <c r="C148" s="136"/>
      <c r="D148" s="10" t="s">
        <v>9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92">
        <v>0</v>
      </c>
      <c r="O148" s="96">
        <v>0</v>
      </c>
      <c r="P148" s="91">
        <f t="shared" si="37"/>
        <v>0</v>
      </c>
    </row>
    <row r="149" spans="2:21" ht="23.25" thickBot="1" x14ac:dyDescent="0.3">
      <c r="B149" s="124"/>
      <c r="C149" s="136"/>
      <c r="D149" s="10" t="s">
        <v>10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92">
        <v>0</v>
      </c>
      <c r="O149" s="96">
        <v>0</v>
      </c>
      <c r="P149" s="91">
        <f t="shared" si="37"/>
        <v>0</v>
      </c>
    </row>
    <row r="150" spans="2:21" ht="36" customHeight="1" thickBot="1" x14ac:dyDescent="0.3">
      <c r="B150" s="124"/>
      <c r="C150" s="137"/>
      <c r="D150" s="83" t="s">
        <v>11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513.83500000000004</v>
      </c>
      <c r="N150" s="92">
        <v>0</v>
      </c>
      <c r="O150" s="96">
        <v>0</v>
      </c>
      <c r="P150" s="91">
        <f t="shared" si="37"/>
        <v>513.83500000000004</v>
      </c>
    </row>
    <row r="151" spans="2:21" ht="15.75" thickBot="1" x14ac:dyDescent="0.3">
      <c r="B151" s="124"/>
      <c r="C151" s="135" t="s">
        <v>164</v>
      </c>
      <c r="D151" s="10" t="s">
        <v>8</v>
      </c>
      <c r="E151" s="10">
        <f t="shared" ref="E151:O151" si="40">SUM(E152:E155)</f>
        <v>0</v>
      </c>
      <c r="F151" s="10">
        <f t="shared" si="40"/>
        <v>0</v>
      </c>
      <c r="G151" s="10">
        <f t="shared" si="40"/>
        <v>0</v>
      </c>
      <c r="H151" s="10">
        <f t="shared" si="40"/>
        <v>0</v>
      </c>
      <c r="I151" s="10">
        <f t="shared" si="40"/>
        <v>0</v>
      </c>
      <c r="J151" s="10">
        <f t="shared" si="40"/>
        <v>0</v>
      </c>
      <c r="K151" s="10">
        <f t="shared" si="40"/>
        <v>0</v>
      </c>
      <c r="L151" s="10">
        <f t="shared" si="40"/>
        <v>0</v>
      </c>
      <c r="M151" s="10">
        <f t="shared" si="40"/>
        <v>371.625</v>
      </c>
      <c r="N151" s="92">
        <f t="shared" si="40"/>
        <v>0</v>
      </c>
      <c r="O151" s="96">
        <f t="shared" si="40"/>
        <v>0</v>
      </c>
      <c r="P151" s="91">
        <f t="shared" si="37"/>
        <v>371.625</v>
      </c>
    </row>
    <row r="152" spans="2:21" ht="23.25" thickBot="1" x14ac:dyDescent="0.3">
      <c r="B152" s="124"/>
      <c r="C152" s="136"/>
      <c r="D152" s="10" t="s">
        <v>9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92">
        <v>0</v>
      </c>
      <c r="O152" s="96">
        <v>0</v>
      </c>
      <c r="P152" s="91">
        <f t="shared" si="37"/>
        <v>0</v>
      </c>
    </row>
    <row r="153" spans="2:21" ht="23.25" thickBot="1" x14ac:dyDescent="0.3">
      <c r="B153" s="124"/>
      <c r="C153" s="136"/>
      <c r="D153" s="10" t="s">
        <v>10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92">
        <v>0</v>
      </c>
      <c r="O153" s="96">
        <v>0</v>
      </c>
      <c r="P153" s="91">
        <f t="shared" si="37"/>
        <v>0</v>
      </c>
      <c r="U153" t="s">
        <v>162</v>
      </c>
    </row>
    <row r="154" spans="2:21" ht="34.5" thickBot="1" x14ac:dyDescent="0.3">
      <c r="B154" s="124"/>
      <c r="C154" s="137"/>
      <c r="D154" s="83" t="s">
        <v>11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371.625</v>
      </c>
      <c r="N154" s="92">
        <v>0</v>
      </c>
      <c r="O154" s="96">
        <v>0</v>
      </c>
      <c r="P154" s="91">
        <f t="shared" si="37"/>
        <v>371.625</v>
      </c>
    </row>
    <row r="155" spans="2:21" ht="15.75" customHeight="1" thickBot="1" x14ac:dyDescent="0.3">
      <c r="B155" s="90"/>
      <c r="C155" s="9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92"/>
      <c r="O155" s="96"/>
      <c r="P155" s="91"/>
    </row>
    <row r="156" spans="2:21" ht="15.75" customHeight="1" thickBot="1" x14ac:dyDescent="0.3">
      <c r="B156" s="90"/>
      <c r="C156" s="9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92"/>
      <c r="O156" s="96"/>
      <c r="P156" s="91"/>
    </row>
    <row r="157" spans="2:21" ht="15.75" customHeight="1" thickBot="1" x14ac:dyDescent="0.3">
      <c r="B157" s="103"/>
      <c r="C157" s="138" t="s">
        <v>46</v>
      </c>
      <c r="D157" s="13" t="s">
        <v>8</v>
      </c>
      <c r="E157" s="13">
        <f t="shared" ref="E157:N157" si="41">SUM(E158:E160)</f>
        <v>0</v>
      </c>
      <c r="F157" s="13">
        <f t="shared" si="41"/>
        <v>0</v>
      </c>
      <c r="G157" s="13">
        <f t="shared" si="41"/>
        <v>0</v>
      </c>
      <c r="H157" s="13">
        <f t="shared" si="41"/>
        <v>0</v>
      </c>
      <c r="I157" s="13">
        <f t="shared" si="41"/>
        <v>0</v>
      </c>
      <c r="J157" s="13">
        <f t="shared" si="41"/>
        <v>0</v>
      </c>
      <c r="K157" s="13">
        <f t="shared" si="41"/>
        <v>0</v>
      </c>
      <c r="L157" s="4">
        <f t="shared" si="41"/>
        <v>20076.304</v>
      </c>
      <c r="M157" s="86">
        <f t="shared" si="41"/>
        <v>20032.740000000002</v>
      </c>
      <c r="N157" s="82">
        <f t="shared" si="41"/>
        <v>0</v>
      </c>
      <c r="O157" s="84">
        <v>0</v>
      </c>
      <c r="P157" s="31">
        <f t="shared" si="37"/>
        <v>40109.044000000002</v>
      </c>
    </row>
    <row r="158" spans="2:21" ht="23.25" thickBot="1" x14ac:dyDescent="0.3">
      <c r="B158" s="112"/>
      <c r="C158" s="139"/>
      <c r="D158" s="13" t="s">
        <v>9</v>
      </c>
      <c r="E158" s="13">
        <f>SUM(E162+E166+E170)</f>
        <v>0</v>
      </c>
      <c r="F158" s="13">
        <f t="shared" ref="F158:N158" si="42">SUM(F162+F166+F170)</f>
        <v>0</v>
      </c>
      <c r="G158" s="13">
        <f t="shared" si="42"/>
        <v>0</v>
      </c>
      <c r="H158" s="13">
        <f t="shared" si="42"/>
        <v>0</v>
      </c>
      <c r="I158" s="13">
        <f t="shared" si="42"/>
        <v>0</v>
      </c>
      <c r="J158" s="13">
        <f t="shared" si="42"/>
        <v>0</v>
      </c>
      <c r="K158" s="13">
        <f t="shared" si="42"/>
        <v>0</v>
      </c>
      <c r="L158" s="4">
        <f>SUM(L162+L166+L170)</f>
        <v>18727.8</v>
      </c>
      <c r="M158" s="86">
        <f>SUM(M162+M166+M170)</f>
        <v>18224</v>
      </c>
      <c r="N158" s="27">
        <f t="shared" si="42"/>
        <v>0</v>
      </c>
      <c r="O158" s="82">
        <v>0</v>
      </c>
      <c r="P158" s="31">
        <f t="shared" si="37"/>
        <v>36951.800000000003</v>
      </c>
    </row>
    <row r="159" spans="2:21" ht="23.25" thickBot="1" x14ac:dyDescent="0.3">
      <c r="B159" s="112"/>
      <c r="C159" s="139"/>
      <c r="D159" s="13" t="s">
        <v>10</v>
      </c>
      <c r="E159" s="13">
        <f>SUM(E163+E167+E171)</f>
        <v>0</v>
      </c>
      <c r="F159" s="13">
        <f t="shared" ref="F159:N159" si="43">SUM(F163+F167+F171)</f>
        <v>0</v>
      </c>
      <c r="G159" s="13">
        <f t="shared" si="43"/>
        <v>0</v>
      </c>
      <c r="H159" s="13">
        <f t="shared" si="43"/>
        <v>0</v>
      </c>
      <c r="I159" s="13">
        <f t="shared" si="43"/>
        <v>0</v>
      </c>
      <c r="J159" s="13">
        <f t="shared" si="43"/>
        <v>0</v>
      </c>
      <c r="K159" s="13">
        <f t="shared" si="43"/>
        <v>0</v>
      </c>
      <c r="L159" s="4">
        <f t="shared" si="43"/>
        <v>379.23099999999999</v>
      </c>
      <c r="M159" s="86">
        <f t="shared" si="43"/>
        <v>368.95</v>
      </c>
      <c r="N159" s="27">
        <f t="shared" si="43"/>
        <v>0</v>
      </c>
      <c r="O159" s="82">
        <v>0</v>
      </c>
      <c r="P159" s="31">
        <f t="shared" si="37"/>
        <v>748.18100000000004</v>
      </c>
    </row>
    <row r="160" spans="2:21" ht="15.75" customHeight="1" thickBot="1" x14ac:dyDescent="0.3">
      <c r="B160" s="112"/>
      <c r="C160" s="140"/>
      <c r="D160" s="13" t="s">
        <v>11</v>
      </c>
      <c r="E160" s="13">
        <f>SUM(E164+E168+E172)</f>
        <v>0</v>
      </c>
      <c r="F160" s="13">
        <f t="shared" ref="F160:N160" si="44">SUM(F164+F168+F172)</f>
        <v>0</v>
      </c>
      <c r="G160" s="13">
        <f t="shared" si="44"/>
        <v>0</v>
      </c>
      <c r="H160" s="13">
        <f t="shared" si="44"/>
        <v>0</v>
      </c>
      <c r="I160" s="13">
        <f t="shared" si="44"/>
        <v>0</v>
      </c>
      <c r="J160" s="13">
        <f t="shared" si="44"/>
        <v>0</v>
      </c>
      <c r="K160" s="13">
        <f t="shared" si="44"/>
        <v>0</v>
      </c>
      <c r="L160" s="4">
        <f t="shared" si="44"/>
        <v>969.27299999999991</v>
      </c>
      <c r="M160" s="86">
        <f t="shared" si="44"/>
        <v>1439.79</v>
      </c>
      <c r="N160" s="27">
        <f t="shared" si="44"/>
        <v>0</v>
      </c>
      <c r="O160" s="82">
        <v>0</v>
      </c>
      <c r="P160" s="31">
        <f t="shared" si="37"/>
        <v>2409.0630000000001</v>
      </c>
    </row>
    <row r="161" spans="2:16" ht="61.5" customHeight="1" thickBot="1" x14ac:dyDescent="0.3">
      <c r="B161" s="112"/>
      <c r="C161" s="138" t="s">
        <v>47</v>
      </c>
      <c r="D161" s="10" t="s">
        <v>8</v>
      </c>
      <c r="E161" s="10">
        <f>SUM(E162:E164)</f>
        <v>0</v>
      </c>
      <c r="F161" s="10">
        <f t="shared" ref="F161:N161" si="45">SUM(F162:F164)</f>
        <v>0</v>
      </c>
      <c r="G161" s="10">
        <f t="shared" si="45"/>
        <v>0</v>
      </c>
      <c r="H161" s="10">
        <f t="shared" si="45"/>
        <v>0</v>
      </c>
      <c r="I161" s="10">
        <f t="shared" si="45"/>
        <v>0</v>
      </c>
      <c r="J161" s="10">
        <f t="shared" si="45"/>
        <v>0</v>
      </c>
      <c r="K161" s="10">
        <f t="shared" si="45"/>
        <v>0</v>
      </c>
      <c r="L161" s="10">
        <f t="shared" si="45"/>
        <v>7943.2649999999994</v>
      </c>
      <c r="M161" s="10">
        <f t="shared" si="45"/>
        <v>8072.99</v>
      </c>
      <c r="N161" s="25">
        <f t="shared" si="45"/>
        <v>0</v>
      </c>
      <c r="O161" s="83">
        <v>0</v>
      </c>
      <c r="P161" s="31">
        <f t="shared" ref="P161:P173" si="46">SUM(E161:O161)</f>
        <v>16016.254999999999</v>
      </c>
    </row>
    <row r="162" spans="2:16" ht="23.25" thickBot="1" x14ac:dyDescent="0.3">
      <c r="B162" s="112"/>
      <c r="C162" s="139"/>
      <c r="D162" s="10" t="s">
        <v>9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7261.5</v>
      </c>
      <c r="M162" s="10">
        <v>7261.6</v>
      </c>
      <c r="N162" s="25">
        <v>0</v>
      </c>
      <c r="O162" s="83">
        <v>0</v>
      </c>
      <c r="P162" s="31">
        <f t="shared" si="46"/>
        <v>14523.1</v>
      </c>
    </row>
    <row r="163" spans="2:16" ht="23.25" thickBot="1" x14ac:dyDescent="0.3">
      <c r="B163" s="112"/>
      <c r="C163" s="139"/>
      <c r="D163" s="10" t="s">
        <v>10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145.22999999999999</v>
      </c>
      <c r="M163" s="10">
        <v>145.22999999999999</v>
      </c>
      <c r="N163" s="25">
        <v>0</v>
      </c>
      <c r="O163" s="83">
        <v>0</v>
      </c>
      <c r="P163" s="31">
        <f t="shared" si="46"/>
        <v>290.45999999999998</v>
      </c>
    </row>
    <row r="164" spans="2:16" ht="34.5" thickBot="1" x14ac:dyDescent="0.3">
      <c r="B164" s="112"/>
      <c r="C164" s="140"/>
      <c r="D164" s="10" t="s">
        <v>11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536.53499999999997</v>
      </c>
      <c r="M164" s="10">
        <v>666.16</v>
      </c>
      <c r="N164" s="25">
        <v>0</v>
      </c>
      <c r="O164" s="83">
        <v>0</v>
      </c>
      <c r="P164" s="31">
        <f t="shared" si="46"/>
        <v>1202.6949999999999</v>
      </c>
    </row>
    <row r="165" spans="2:16" ht="33.75" customHeight="1" thickBot="1" x14ac:dyDescent="0.3">
      <c r="B165" s="112"/>
      <c r="C165" s="138" t="s">
        <v>48</v>
      </c>
      <c r="D165" s="10" t="s">
        <v>8</v>
      </c>
      <c r="E165" s="10">
        <f>SUM(E166:E168)</f>
        <v>0</v>
      </c>
      <c r="F165" s="10">
        <f t="shared" ref="F165:N165" si="47">SUM(F166:F168)</f>
        <v>0</v>
      </c>
      <c r="G165" s="10">
        <f t="shared" si="47"/>
        <v>0</v>
      </c>
      <c r="H165" s="10">
        <f t="shared" si="47"/>
        <v>0</v>
      </c>
      <c r="I165" s="10">
        <f t="shared" si="47"/>
        <v>0</v>
      </c>
      <c r="J165" s="10">
        <f t="shared" si="47"/>
        <v>0</v>
      </c>
      <c r="K165" s="10">
        <f t="shared" si="47"/>
        <v>0</v>
      </c>
      <c r="L165" s="10">
        <f t="shared" si="47"/>
        <v>12133.038999999999</v>
      </c>
      <c r="M165" s="10">
        <f t="shared" si="47"/>
        <v>0</v>
      </c>
      <c r="N165" s="25">
        <f t="shared" si="47"/>
        <v>0</v>
      </c>
      <c r="O165" s="83">
        <v>0</v>
      </c>
      <c r="P165" s="31">
        <f t="shared" si="46"/>
        <v>12133.038999999999</v>
      </c>
    </row>
    <row r="166" spans="2:16" ht="23.25" thickBot="1" x14ac:dyDescent="0.3">
      <c r="B166" s="112"/>
      <c r="C166" s="139"/>
      <c r="D166" s="10" t="s">
        <v>9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11466.3</v>
      </c>
      <c r="M166" s="10">
        <v>0</v>
      </c>
      <c r="N166" s="25">
        <v>0</v>
      </c>
      <c r="O166" s="83">
        <v>0</v>
      </c>
      <c r="P166" s="31">
        <f t="shared" si="46"/>
        <v>11466.3</v>
      </c>
    </row>
    <row r="167" spans="2:16" ht="23.25" thickBot="1" x14ac:dyDescent="0.3">
      <c r="B167" s="112"/>
      <c r="C167" s="139"/>
      <c r="D167" s="10" t="s">
        <v>10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234.001</v>
      </c>
      <c r="M167" s="10">
        <v>0</v>
      </c>
      <c r="N167" s="25">
        <v>0</v>
      </c>
      <c r="O167" s="83">
        <v>0</v>
      </c>
      <c r="P167" s="31">
        <f t="shared" si="46"/>
        <v>234.001</v>
      </c>
    </row>
    <row r="168" spans="2:16" ht="34.5" thickBot="1" x14ac:dyDescent="0.3">
      <c r="B168" s="112"/>
      <c r="C168" s="140"/>
      <c r="D168" s="10" t="s">
        <v>11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432.738</v>
      </c>
      <c r="M168" s="10">
        <v>0</v>
      </c>
      <c r="N168" s="25">
        <v>0</v>
      </c>
      <c r="O168" s="83">
        <v>0</v>
      </c>
      <c r="P168" s="31">
        <f t="shared" si="46"/>
        <v>432.738</v>
      </c>
    </row>
    <row r="169" spans="2:16" ht="44.25" customHeight="1" thickBot="1" x14ac:dyDescent="0.3">
      <c r="B169" s="112"/>
      <c r="C169" s="138" t="s">
        <v>49</v>
      </c>
      <c r="D169" s="10" t="s">
        <v>8</v>
      </c>
      <c r="E169" s="10">
        <f>SUM(E170:E172)</f>
        <v>0</v>
      </c>
      <c r="F169" s="10">
        <f t="shared" ref="F169:N169" si="48">SUM(F170:F172)</f>
        <v>0</v>
      </c>
      <c r="G169" s="10">
        <f t="shared" si="48"/>
        <v>0</v>
      </c>
      <c r="H169" s="10">
        <f t="shared" si="48"/>
        <v>0</v>
      </c>
      <c r="I169" s="10">
        <f t="shared" si="48"/>
        <v>0</v>
      </c>
      <c r="J169" s="10">
        <f t="shared" si="48"/>
        <v>0</v>
      </c>
      <c r="K169" s="10">
        <f t="shared" si="48"/>
        <v>0</v>
      </c>
      <c r="L169" s="10">
        <f t="shared" si="48"/>
        <v>0</v>
      </c>
      <c r="M169" s="10">
        <f t="shared" si="48"/>
        <v>11959.749999999998</v>
      </c>
      <c r="N169" s="25">
        <f t="shared" si="48"/>
        <v>0</v>
      </c>
      <c r="O169" s="83">
        <v>0</v>
      </c>
      <c r="P169" s="31">
        <f t="shared" si="46"/>
        <v>11959.749999999998</v>
      </c>
    </row>
    <row r="170" spans="2:16" ht="23.25" thickBot="1" x14ac:dyDescent="0.3">
      <c r="B170" s="112"/>
      <c r="C170" s="139"/>
      <c r="D170" s="10" t="s">
        <v>9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10962.4</v>
      </c>
      <c r="N170" s="25">
        <v>0</v>
      </c>
      <c r="O170" s="83">
        <v>0</v>
      </c>
      <c r="P170" s="31">
        <f t="shared" si="46"/>
        <v>10962.4</v>
      </c>
    </row>
    <row r="171" spans="2:16" ht="23.25" thickBot="1" x14ac:dyDescent="0.3">
      <c r="B171" s="112"/>
      <c r="C171" s="139"/>
      <c r="D171" s="10" t="s">
        <v>10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223.72</v>
      </c>
      <c r="N171" s="25">
        <v>0</v>
      </c>
      <c r="O171" s="83">
        <v>0</v>
      </c>
      <c r="P171" s="31">
        <f t="shared" si="46"/>
        <v>223.72</v>
      </c>
    </row>
    <row r="172" spans="2:16" ht="34.5" thickBot="1" x14ac:dyDescent="0.3">
      <c r="B172" s="104"/>
      <c r="C172" s="140"/>
      <c r="D172" s="10" t="s">
        <v>11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773.63</v>
      </c>
      <c r="N172" s="25">
        <v>0</v>
      </c>
      <c r="O172" s="83">
        <v>0</v>
      </c>
      <c r="P172" s="31">
        <f t="shared" si="46"/>
        <v>773.63</v>
      </c>
    </row>
    <row r="173" spans="2:16" ht="15.75" thickBot="1" x14ac:dyDescent="0.3">
      <c r="B173" s="6"/>
      <c r="C173" s="151" t="s">
        <v>52</v>
      </c>
      <c r="D173" s="35" t="s">
        <v>8</v>
      </c>
      <c r="E173" s="35">
        <f>SUM(E174:E176)</f>
        <v>0</v>
      </c>
      <c r="F173" s="35">
        <f t="shared" ref="F173:N173" si="49">SUM(F174:F176)</f>
        <v>0</v>
      </c>
      <c r="G173" s="35">
        <f t="shared" si="49"/>
        <v>0</v>
      </c>
      <c r="H173" s="35">
        <f t="shared" si="49"/>
        <v>0</v>
      </c>
      <c r="I173" s="35">
        <f t="shared" si="49"/>
        <v>0</v>
      </c>
      <c r="J173" s="32">
        <f t="shared" si="49"/>
        <v>200</v>
      </c>
      <c r="K173" s="35">
        <f t="shared" si="49"/>
        <v>199.92</v>
      </c>
      <c r="L173" s="35">
        <f t="shared" si="49"/>
        <v>598</v>
      </c>
      <c r="M173" s="35">
        <f t="shared" si="49"/>
        <v>0</v>
      </c>
      <c r="N173" s="36">
        <f t="shared" si="49"/>
        <v>0</v>
      </c>
      <c r="O173" s="85">
        <v>0</v>
      </c>
      <c r="P173" s="34">
        <f t="shared" si="46"/>
        <v>997.92</v>
      </c>
    </row>
    <row r="174" spans="2:16" ht="23.25" thickBot="1" x14ac:dyDescent="0.3">
      <c r="B174" s="14" t="s">
        <v>50</v>
      </c>
      <c r="C174" s="152"/>
      <c r="D174" s="35" t="s">
        <v>9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2">
        <v>0</v>
      </c>
      <c r="K174" s="35">
        <v>0</v>
      </c>
      <c r="L174" s="35">
        <v>0</v>
      </c>
      <c r="M174" s="35">
        <v>0</v>
      </c>
      <c r="N174" s="36">
        <v>0</v>
      </c>
      <c r="O174" s="85">
        <v>0</v>
      </c>
      <c r="P174" s="34">
        <f t="shared" ref="P174:P176" si="50">SUM(E174:O174)</f>
        <v>0</v>
      </c>
    </row>
    <row r="175" spans="2:16" ht="32.25" thickBot="1" x14ac:dyDescent="0.3">
      <c r="B175" s="14" t="s">
        <v>51</v>
      </c>
      <c r="C175" s="152"/>
      <c r="D175" s="35" t="s">
        <v>10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2">
        <v>0</v>
      </c>
      <c r="K175" s="35">
        <v>0</v>
      </c>
      <c r="L175" s="35">
        <v>0</v>
      </c>
      <c r="M175" s="35">
        <v>0</v>
      </c>
      <c r="N175" s="36">
        <v>0</v>
      </c>
      <c r="O175" s="85">
        <v>0</v>
      </c>
      <c r="P175" s="34">
        <f t="shared" si="50"/>
        <v>0</v>
      </c>
    </row>
    <row r="176" spans="2:16" ht="34.5" thickBot="1" x14ac:dyDescent="0.3">
      <c r="B176" s="15"/>
      <c r="C176" s="153"/>
      <c r="D176" s="35" t="s">
        <v>11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2">
        <v>200</v>
      </c>
      <c r="K176" s="35">
        <v>199.92</v>
      </c>
      <c r="L176" s="35">
        <v>598</v>
      </c>
      <c r="M176" s="35">
        <v>0</v>
      </c>
      <c r="N176" s="36">
        <v>0</v>
      </c>
      <c r="O176" s="85">
        <v>0</v>
      </c>
      <c r="P176" s="37">
        <f t="shared" si="50"/>
        <v>997.92</v>
      </c>
    </row>
  </sheetData>
  <mergeCells count="78">
    <mergeCell ref="K140:K141"/>
    <mergeCell ref="L140:L141"/>
    <mergeCell ref="F140:F141"/>
    <mergeCell ref="I140:I141"/>
    <mergeCell ref="J140:J141"/>
    <mergeCell ref="O140:O141"/>
    <mergeCell ref="P140:P141"/>
    <mergeCell ref="O145:O146"/>
    <mergeCell ref="P145:P146"/>
    <mergeCell ref="M140:M141"/>
    <mergeCell ref="N140:N141"/>
    <mergeCell ref="C173:C176"/>
    <mergeCell ref="K145:K146"/>
    <mergeCell ref="L145:L146"/>
    <mergeCell ref="M145:M146"/>
    <mergeCell ref="N145:N146"/>
    <mergeCell ref="C142:C146"/>
    <mergeCell ref="D145:D146"/>
    <mergeCell ref="E145:E146"/>
    <mergeCell ref="F145:F146"/>
    <mergeCell ref="G145:G146"/>
    <mergeCell ref="I145:I146"/>
    <mergeCell ref="J145:J146"/>
    <mergeCell ref="C147:C150"/>
    <mergeCell ref="C151:C154"/>
    <mergeCell ref="A2:N2"/>
    <mergeCell ref="B3:N3"/>
    <mergeCell ref="E6:P6"/>
    <mergeCell ref="C45:C48"/>
    <mergeCell ref="C12:C15"/>
    <mergeCell ref="B6:B7"/>
    <mergeCell ref="C6:C7"/>
    <mergeCell ref="D6:D7"/>
    <mergeCell ref="B8:B11"/>
    <mergeCell ref="C8:C11"/>
    <mergeCell ref="C36:C39"/>
    <mergeCell ref="B157:B172"/>
    <mergeCell ref="C157:C160"/>
    <mergeCell ref="C161:C164"/>
    <mergeCell ref="C165:C168"/>
    <mergeCell ref="C169:C172"/>
    <mergeCell ref="B133:B136"/>
    <mergeCell ref="C133:C136"/>
    <mergeCell ref="C137:C141"/>
    <mergeCell ref="E140:E141"/>
    <mergeCell ref="H145:H146"/>
    <mergeCell ref="G140:G141"/>
    <mergeCell ref="H140:H141"/>
    <mergeCell ref="B137:B154"/>
    <mergeCell ref="C113:C116"/>
    <mergeCell ref="B117:B132"/>
    <mergeCell ref="C117:C120"/>
    <mergeCell ref="C121:C124"/>
    <mergeCell ref="C125:C128"/>
    <mergeCell ref="C129:C132"/>
    <mergeCell ref="B77:B11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73:C76"/>
    <mergeCell ref="C16:C19"/>
    <mergeCell ref="C20:C23"/>
    <mergeCell ref="C24:C27"/>
    <mergeCell ref="C28:C31"/>
    <mergeCell ref="C40:C43"/>
    <mergeCell ref="C49:C52"/>
    <mergeCell ref="C53:C56"/>
    <mergeCell ref="C57:C60"/>
    <mergeCell ref="C61:C64"/>
    <mergeCell ref="C65:C68"/>
    <mergeCell ref="C69:C72"/>
    <mergeCell ref="C32:C3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2</vt:lpstr>
      <vt:lpstr>приложение 3</vt:lpstr>
      <vt:lpstr>'приложение 3'!_Hlk15379152</vt:lpstr>
      <vt:lpstr>'приложение 3'!_Hlk498349570</vt:lpstr>
      <vt:lpstr>'приложение 2'!_Hlk68533228</vt:lpstr>
      <vt:lpstr>'приложение 3'!_Hlk68533307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Шубин_СВ</dc:creator>
  <cp:lastModifiedBy>Шубин_СВ</cp:lastModifiedBy>
  <cp:lastPrinted>2023-08-21T12:05:09Z</cp:lastPrinted>
  <dcterms:created xsi:type="dcterms:W3CDTF">2022-05-26T08:38:33Z</dcterms:created>
  <dcterms:modified xsi:type="dcterms:W3CDTF">2023-08-21T12:06:03Z</dcterms:modified>
</cp:coreProperties>
</file>