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830" yWindow="15" windowWidth="21840" windowHeight="13740" activeTab="2"/>
  </bookViews>
  <sheets>
    <sheet name="приложение 5" sheetId="1" r:id="rId1"/>
    <sheet name="приложение 6" sheetId="2" r:id="rId2"/>
    <sheet name="приложение 7" sheetId="3" r:id="rId3"/>
  </sheets>
  <definedNames>
    <definedName name="_Hlk1053712" localSheetId="0">'приложение 5'!$A$5</definedName>
    <definedName name="_Hlk1054087" localSheetId="0">'приложение 5'!#REF!</definedName>
    <definedName name="_Hlk1054977" localSheetId="0">'приложение 5'!$C$25</definedName>
    <definedName name="_Hlk1055653" localSheetId="1">'приложение 6'!$A$4</definedName>
    <definedName name="_Hlk1055746" localSheetId="2">'приложение 7'!$A$3</definedName>
    <definedName name="_Hlk23934609" localSheetId="2">'приложение 7'!$B$57</definedName>
    <definedName name="_Hlk23935236" localSheetId="2">'приложение 7'!$M$2</definedName>
    <definedName name="_Hlk26880599" localSheetId="2">'приложение 7'!$B$72</definedName>
    <definedName name="_Hlk26952075" localSheetId="2">'приложение 7'!$B$82</definedName>
    <definedName name="_Hlk30676054" localSheetId="2">'приложение 7'!$B$87</definedName>
    <definedName name="_Hlk49767253" localSheetId="1">'приложение 6'!$B$49</definedName>
    <definedName name="_Hlk529890291" localSheetId="0">'приложение 5'!$B$67</definedName>
    <definedName name="_Hlk530739956" localSheetId="0">'приложение 5'!$O$4</definedName>
    <definedName name="_Hlk66444950" localSheetId="2">'приложение 7'!$B$92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3" i="1"/>
  <c r="D88" i="2" l="1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3"/>
  <c r="D10"/>
  <c r="E71" i="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8"/>
  <c r="E47"/>
  <c r="E45"/>
  <c r="E44"/>
  <c r="E43"/>
  <c r="E42"/>
  <c r="E41"/>
  <c r="E40"/>
  <c r="E39"/>
  <c r="E38"/>
  <c r="E37"/>
  <c r="E36"/>
  <c r="E35"/>
  <c r="E34"/>
  <c r="E33"/>
  <c r="E32"/>
  <c r="E31"/>
  <c r="E29"/>
  <c r="E28"/>
  <c r="E27"/>
  <c r="E26"/>
  <c r="E24"/>
  <c r="E21"/>
  <c r="E19"/>
  <c r="E18"/>
  <c r="E17"/>
  <c r="E16"/>
  <c r="E15"/>
  <c r="E14"/>
  <c r="E11"/>
  <c r="Q30"/>
  <c r="Q46"/>
  <c r="Q25"/>
  <c r="Q23"/>
  <c r="Q13" s="1"/>
  <c r="Q22"/>
  <c r="Q84" i="2"/>
  <c r="Q79"/>
  <c r="Q74"/>
  <c r="Q69"/>
  <c r="Q64"/>
  <c r="Q59"/>
  <c r="Q54"/>
  <c r="Q49"/>
  <c r="Q39"/>
  <c r="Q34"/>
  <c r="Q24"/>
  <c r="Q12"/>
  <c r="Q19"/>
  <c r="Q14"/>
  <c r="Q11"/>
  <c r="D128" i="3"/>
  <c r="D127"/>
  <c r="D126"/>
  <c r="D125"/>
  <c r="D124"/>
  <c r="D123"/>
  <c r="D122"/>
  <c r="D121"/>
  <c r="D120"/>
  <c r="D119"/>
  <c r="D118"/>
  <c r="D117"/>
  <c r="D116"/>
  <c r="D115"/>
  <c r="D114"/>
  <c r="D113"/>
  <c r="D111"/>
  <c r="D110"/>
  <c r="D109"/>
  <c r="D108"/>
  <c r="D107"/>
  <c r="D106"/>
  <c r="D105"/>
  <c r="D104"/>
  <c r="D103"/>
  <c r="D101"/>
  <c r="D100"/>
  <c r="D99"/>
  <c r="D98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9"/>
  <c r="P123"/>
  <c r="P117"/>
  <c r="P112"/>
  <c r="P107"/>
  <c r="P102"/>
  <c r="D102" s="1"/>
  <c r="P97"/>
  <c r="P92"/>
  <c r="P87"/>
  <c r="P82"/>
  <c r="P77"/>
  <c r="P72"/>
  <c r="P67"/>
  <c r="P62"/>
  <c r="P57"/>
  <c r="P52"/>
  <c r="P47"/>
  <c r="P42"/>
  <c r="P37"/>
  <c r="P32"/>
  <c r="F32"/>
  <c r="P27"/>
  <c r="P13"/>
  <c r="P12"/>
  <c r="P11"/>
  <c r="P10"/>
  <c r="P9"/>
  <c r="M27" i="2"/>
  <c r="M12" s="1"/>
  <c r="Q20" i="1" l="1"/>
  <c r="Q12"/>
  <c r="Q10" s="1"/>
  <c r="Q10" i="2"/>
  <c r="Q9" s="1"/>
  <c r="P8" i="3"/>
  <c r="M9" i="2"/>
  <c r="N23" i="1"/>
  <c r="N22"/>
  <c r="N30"/>
  <c r="M24" i="2"/>
  <c r="L24"/>
  <c r="P88"/>
  <c r="O84"/>
  <c r="N84"/>
  <c r="M84"/>
  <c r="L84"/>
  <c r="K84"/>
  <c r="J84"/>
  <c r="I84"/>
  <c r="H84"/>
  <c r="G84"/>
  <c r="F84"/>
  <c r="E84"/>
  <c r="O79"/>
  <c r="N79"/>
  <c r="M79"/>
  <c r="L79"/>
  <c r="K79"/>
  <c r="J79"/>
  <c r="I79"/>
  <c r="H79"/>
  <c r="G79"/>
  <c r="F79"/>
  <c r="E79"/>
  <c r="O74"/>
  <c r="N74"/>
  <c r="M74"/>
  <c r="L74"/>
  <c r="K74"/>
  <c r="J74"/>
  <c r="I74"/>
  <c r="H74"/>
  <c r="G74"/>
  <c r="F74"/>
  <c r="E74"/>
  <c r="O69"/>
  <c r="N69"/>
  <c r="M69"/>
  <c r="L69"/>
  <c r="K69"/>
  <c r="J69"/>
  <c r="I69"/>
  <c r="H69"/>
  <c r="G69"/>
  <c r="F69"/>
  <c r="E69"/>
  <c r="P87" l="1"/>
  <c r="M10" i="1"/>
  <c r="P86" i="2" l="1"/>
  <c r="P23" i="1"/>
  <c r="P22"/>
  <c r="E22" s="1"/>
  <c r="L102" i="3"/>
  <c r="L92"/>
  <c r="P13" i="1" l="1"/>
  <c r="P20"/>
  <c r="P12"/>
  <c r="P85" i="2"/>
  <c r="P25" i="1"/>
  <c r="P30"/>
  <c r="P46"/>
  <c r="P14" i="2"/>
  <c r="P19"/>
  <c r="P24"/>
  <c r="P29"/>
  <c r="P34"/>
  <c r="P39"/>
  <c r="P44"/>
  <c r="P49"/>
  <c r="P54"/>
  <c r="P59"/>
  <c r="N64"/>
  <c r="P10" i="1" l="1"/>
  <c r="P84" i="2"/>
  <c r="O123" i="3"/>
  <c r="O117"/>
  <c r="O112"/>
  <c r="O107"/>
  <c r="O102"/>
  <c r="O97"/>
  <c r="D97" s="1"/>
  <c r="O92"/>
  <c r="O87"/>
  <c r="O82"/>
  <c r="O77"/>
  <c r="O72"/>
  <c r="O67"/>
  <c r="O62"/>
  <c r="O57"/>
  <c r="O52"/>
  <c r="O47"/>
  <c r="O42"/>
  <c r="O37"/>
  <c r="O32"/>
  <c r="O11"/>
  <c r="O27"/>
  <c r="O22"/>
  <c r="O13"/>
  <c r="O12"/>
  <c r="P83" i="2" l="1"/>
  <c r="O9" i="3"/>
  <c r="O10"/>
  <c r="K112"/>
  <c r="N112"/>
  <c r="M112"/>
  <c r="D112" s="1"/>
  <c r="L112"/>
  <c r="J112"/>
  <c r="I112"/>
  <c r="H112"/>
  <c r="G112"/>
  <c r="F112"/>
  <c r="E112"/>
  <c r="N107"/>
  <c r="M107"/>
  <c r="L107"/>
  <c r="K107"/>
  <c r="J107"/>
  <c r="I107"/>
  <c r="H107"/>
  <c r="G107"/>
  <c r="F107"/>
  <c r="E107"/>
  <c r="N102"/>
  <c r="M102"/>
  <c r="K102"/>
  <c r="J102"/>
  <c r="I102"/>
  <c r="H102"/>
  <c r="G102"/>
  <c r="F102"/>
  <c r="E102"/>
  <c r="N97"/>
  <c r="M97"/>
  <c r="L97"/>
  <c r="K97"/>
  <c r="J97"/>
  <c r="I97"/>
  <c r="H97"/>
  <c r="G97"/>
  <c r="F97"/>
  <c r="E97"/>
  <c r="N92"/>
  <c r="M92"/>
  <c r="K92"/>
  <c r="J92"/>
  <c r="I92"/>
  <c r="H92"/>
  <c r="G92"/>
  <c r="F92"/>
  <c r="E92"/>
  <c r="N87"/>
  <c r="M87"/>
  <c r="L87"/>
  <c r="K87"/>
  <c r="J87"/>
  <c r="I87"/>
  <c r="H87"/>
  <c r="G87"/>
  <c r="F87"/>
  <c r="E87"/>
  <c r="N82"/>
  <c r="M82"/>
  <c r="L82"/>
  <c r="K82"/>
  <c r="J82"/>
  <c r="I82"/>
  <c r="H82"/>
  <c r="G82"/>
  <c r="F82"/>
  <c r="E82"/>
  <c r="N77"/>
  <c r="D77" s="1"/>
  <c r="M77"/>
  <c r="L77"/>
  <c r="K77"/>
  <c r="J77"/>
  <c r="I77"/>
  <c r="H77"/>
  <c r="G77"/>
  <c r="F77"/>
  <c r="E77"/>
  <c r="N72"/>
  <c r="M72"/>
  <c r="L72"/>
  <c r="K72"/>
  <c r="J72"/>
  <c r="I72"/>
  <c r="H72"/>
  <c r="G72"/>
  <c r="F72"/>
  <c r="E72"/>
  <c r="N67"/>
  <c r="M67"/>
  <c r="L67"/>
  <c r="K67"/>
  <c r="J67"/>
  <c r="I67"/>
  <c r="H67"/>
  <c r="G67"/>
  <c r="F67"/>
  <c r="E67"/>
  <c r="N62"/>
  <c r="M62"/>
  <c r="L62"/>
  <c r="K62"/>
  <c r="J62"/>
  <c r="I62"/>
  <c r="H62"/>
  <c r="G62"/>
  <c r="F62"/>
  <c r="E62"/>
  <c r="N57"/>
  <c r="M57"/>
  <c r="L57"/>
  <c r="K57"/>
  <c r="J57"/>
  <c r="I57"/>
  <c r="H57"/>
  <c r="G57"/>
  <c r="F57"/>
  <c r="E57"/>
  <c r="N52"/>
  <c r="M52"/>
  <c r="L52"/>
  <c r="K52"/>
  <c r="J52"/>
  <c r="I52"/>
  <c r="H52"/>
  <c r="G52"/>
  <c r="F52"/>
  <c r="E52"/>
  <c r="N47"/>
  <c r="M47"/>
  <c r="L47"/>
  <c r="K47"/>
  <c r="J47"/>
  <c r="I47"/>
  <c r="H47"/>
  <c r="G47"/>
  <c r="F47"/>
  <c r="E47"/>
  <c r="N42"/>
  <c r="M42"/>
  <c r="L42"/>
  <c r="K42"/>
  <c r="J42"/>
  <c r="I42"/>
  <c r="H42"/>
  <c r="G42"/>
  <c r="F42"/>
  <c r="E42"/>
  <c r="N37"/>
  <c r="M37"/>
  <c r="L37"/>
  <c r="K37"/>
  <c r="J37"/>
  <c r="I37"/>
  <c r="H37"/>
  <c r="G37"/>
  <c r="F37"/>
  <c r="E37"/>
  <c r="N32"/>
  <c r="M32"/>
  <c r="L32"/>
  <c r="K32"/>
  <c r="J32"/>
  <c r="I32"/>
  <c r="H32"/>
  <c r="G32"/>
  <c r="E32"/>
  <c r="N27"/>
  <c r="M27"/>
  <c r="L27"/>
  <c r="K27"/>
  <c r="J27"/>
  <c r="I27"/>
  <c r="H27"/>
  <c r="G27"/>
  <c r="F27"/>
  <c r="E27"/>
  <c r="N22"/>
  <c r="M22"/>
  <c r="L22"/>
  <c r="K22"/>
  <c r="J22"/>
  <c r="I22"/>
  <c r="H22"/>
  <c r="G22"/>
  <c r="F22"/>
  <c r="E22"/>
  <c r="N13"/>
  <c r="M13"/>
  <c r="L13"/>
  <c r="K13"/>
  <c r="J13"/>
  <c r="I13"/>
  <c r="H13"/>
  <c r="G13"/>
  <c r="F13"/>
  <c r="E13"/>
  <c r="N120"/>
  <c r="M120" s="1"/>
  <c r="N119"/>
  <c r="N10" s="1"/>
  <c r="N118"/>
  <c r="M118" s="1"/>
  <c r="N128"/>
  <c r="M128" s="1"/>
  <c r="L128" s="1"/>
  <c r="K128" s="1"/>
  <c r="J128" s="1"/>
  <c r="I128" s="1"/>
  <c r="H128" s="1"/>
  <c r="G128" s="1"/>
  <c r="F128" s="1"/>
  <c r="E128" s="1"/>
  <c r="N126"/>
  <c r="N11" s="1"/>
  <c r="M126"/>
  <c r="L126" s="1"/>
  <c r="L11" s="1"/>
  <c r="N125"/>
  <c r="M125"/>
  <c r="L125" s="1"/>
  <c r="K125" s="1"/>
  <c r="J125" s="1"/>
  <c r="I125" s="1"/>
  <c r="H125" s="1"/>
  <c r="G125" s="1"/>
  <c r="F125" s="1"/>
  <c r="E125" s="1"/>
  <c r="N124"/>
  <c r="M124"/>
  <c r="L124" s="1"/>
  <c r="K124" s="1"/>
  <c r="J124" s="1"/>
  <c r="I124" s="1"/>
  <c r="H124" s="1"/>
  <c r="G124" s="1"/>
  <c r="F124" s="1"/>
  <c r="E124" s="1"/>
  <c r="N122"/>
  <c r="N12" s="1"/>
  <c r="M122"/>
  <c r="I27" i="2"/>
  <c r="I12" s="1"/>
  <c r="O13"/>
  <c r="N13"/>
  <c r="K13"/>
  <c r="J13"/>
  <c r="F13"/>
  <c r="H12"/>
  <c r="G12"/>
  <c r="O11"/>
  <c r="N11"/>
  <c r="K11"/>
  <c r="J11"/>
  <c r="G11"/>
  <c r="F11"/>
  <c r="N10"/>
  <c r="M10"/>
  <c r="J10"/>
  <c r="I10"/>
  <c r="F10"/>
  <c r="E10"/>
  <c r="O14"/>
  <c r="N14"/>
  <c r="M14"/>
  <c r="D14" s="1"/>
  <c r="L14"/>
  <c r="K14"/>
  <c r="J14"/>
  <c r="I14"/>
  <c r="H14"/>
  <c r="G14"/>
  <c r="F14"/>
  <c r="E14"/>
  <c r="O19"/>
  <c r="N19"/>
  <c r="M19"/>
  <c r="L19"/>
  <c r="K19"/>
  <c r="J19"/>
  <c r="I19"/>
  <c r="H19"/>
  <c r="G19"/>
  <c r="F19"/>
  <c r="E19"/>
  <c r="H28"/>
  <c r="H13" s="1"/>
  <c r="O28"/>
  <c r="N28"/>
  <c r="M28"/>
  <c r="M13" s="1"/>
  <c r="L28"/>
  <c r="L13" s="1"/>
  <c r="K28"/>
  <c r="J28"/>
  <c r="I28"/>
  <c r="I13" s="1"/>
  <c r="G28"/>
  <c r="G13" s="1"/>
  <c r="F28"/>
  <c r="E28"/>
  <c r="E13" s="1"/>
  <c r="O27"/>
  <c r="O12" s="1"/>
  <c r="N27"/>
  <c r="N12" s="1"/>
  <c r="L27"/>
  <c r="K27"/>
  <c r="K12" s="1"/>
  <c r="J27"/>
  <c r="J12" s="1"/>
  <c r="H27"/>
  <c r="G27"/>
  <c r="F27"/>
  <c r="F12" s="1"/>
  <c r="E27"/>
  <c r="E12" s="1"/>
  <c r="O26"/>
  <c r="N26"/>
  <c r="M26"/>
  <c r="M11" s="1"/>
  <c r="L26"/>
  <c r="L11" s="1"/>
  <c r="K26"/>
  <c r="J26"/>
  <c r="I26"/>
  <c r="I11" s="1"/>
  <c r="H26"/>
  <c r="H11" s="1"/>
  <c r="G26"/>
  <c r="F26"/>
  <c r="E26"/>
  <c r="E11" s="1"/>
  <c r="O25"/>
  <c r="O10" s="1"/>
  <c r="N25"/>
  <c r="M25"/>
  <c r="L25"/>
  <c r="L10" s="1"/>
  <c r="K25"/>
  <c r="K10" s="1"/>
  <c r="J25"/>
  <c r="I25"/>
  <c r="I24" s="1"/>
  <c r="H25"/>
  <c r="H10" s="1"/>
  <c r="G25"/>
  <c r="G24" s="1"/>
  <c r="F25"/>
  <c r="E25"/>
  <c r="K24"/>
  <c r="O34"/>
  <c r="N34"/>
  <c r="M34"/>
  <c r="L34"/>
  <c r="K34"/>
  <c r="J34"/>
  <c r="I34"/>
  <c r="H34"/>
  <c r="G34"/>
  <c r="F34"/>
  <c r="E34"/>
  <c r="O39"/>
  <c r="N39"/>
  <c r="M39"/>
  <c r="L39"/>
  <c r="K39"/>
  <c r="J39"/>
  <c r="I39"/>
  <c r="H39"/>
  <c r="G39"/>
  <c r="F39"/>
  <c r="E39"/>
  <c r="O44"/>
  <c r="N44"/>
  <c r="M44"/>
  <c r="L44"/>
  <c r="K44"/>
  <c r="J44"/>
  <c r="I44"/>
  <c r="H44"/>
  <c r="G44"/>
  <c r="F44"/>
  <c r="E44"/>
  <c r="O49"/>
  <c r="N49"/>
  <c r="M49"/>
  <c r="L49"/>
  <c r="K49"/>
  <c r="J49"/>
  <c r="I49"/>
  <c r="H49"/>
  <c r="G49"/>
  <c r="F49"/>
  <c r="E49"/>
  <c r="O54"/>
  <c r="N54"/>
  <c r="M54"/>
  <c r="L54"/>
  <c r="K54"/>
  <c r="J54"/>
  <c r="I54"/>
  <c r="H54"/>
  <c r="G54"/>
  <c r="F54"/>
  <c r="E54"/>
  <c r="O59"/>
  <c r="N59"/>
  <c r="M59"/>
  <c r="L59"/>
  <c r="K59"/>
  <c r="J59"/>
  <c r="I59"/>
  <c r="H59"/>
  <c r="G59"/>
  <c r="F59"/>
  <c r="E59"/>
  <c r="O64"/>
  <c r="M64"/>
  <c r="L64"/>
  <c r="K64"/>
  <c r="J64"/>
  <c r="I64"/>
  <c r="H64"/>
  <c r="G64"/>
  <c r="F64"/>
  <c r="E64"/>
  <c r="K25" i="1"/>
  <c r="O25"/>
  <c r="N25"/>
  <c r="E25" s="1"/>
  <c r="M25"/>
  <c r="L25"/>
  <c r="J25"/>
  <c r="I25"/>
  <c r="H25"/>
  <c r="G25"/>
  <c r="F25"/>
  <c r="O30"/>
  <c r="E30" s="1"/>
  <c r="M30"/>
  <c r="L30"/>
  <c r="K30"/>
  <c r="J30"/>
  <c r="I30"/>
  <c r="H30"/>
  <c r="G30"/>
  <c r="F30"/>
  <c r="O24"/>
  <c r="N24"/>
  <c r="M24"/>
  <c r="L24"/>
  <c r="K24"/>
  <c r="J24"/>
  <c r="I24"/>
  <c r="H24"/>
  <c r="G24"/>
  <c r="G20" s="1"/>
  <c r="F24"/>
  <c r="O23"/>
  <c r="E23" s="1"/>
  <c r="M23"/>
  <c r="L23"/>
  <c r="K23"/>
  <c r="J23"/>
  <c r="I23"/>
  <c r="H23"/>
  <c r="G23"/>
  <c r="F23"/>
  <c r="O22"/>
  <c r="N12"/>
  <c r="E12" s="1"/>
  <c r="M22"/>
  <c r="L22"/>
  <c r="L12" s="1"/>
  <c r="K22"/>
  <c r="J22"/>
  <c r="I22"/>
  <c r="H22"/>
  <c r="G22"/>
  <c r="F22"/>
  <c r="F12" s="1"/>
  <c r="K20"/>
  <c r="J20"/>
  <c r="O49"/>
  <c r="O46" s="1"/>
  <c r="N49"/>
  <c r="M49"/>
  <c r="M46" s="1"/>
  <c r="L49"/>
  <c r="K49"/>
  <c r="J49"/>
  <c r="I49"/>
  <c r="I46" s="1"/>
  <c r="H49"/>
  <c r="G49"/>
  <c r="F49"/>
  <c r="K46"/>
  <c r="J46"/>
  <c r="G46"/>
  <c r="F46"/>
  <c r="K13"/>
  <c r="J13"/>
  <c r="I13"/>
  <c r="G13"/>
  <c r="F13"/>
  <c r="O12"/>
  <c r="K12"/>
  <c r="J12"/>
  <c r="J10" s="1"/>
  <c r="I12"/>
  <c r="H12"/>
  <c r="G12"/>
  <c r="O11"/>
  <c r="N11"/>
  <c r="M11"/>
  <c r="L11"/>
  <c r="K11"/>
  <c r="J11"/>
  <c r="I11"/>
  <c r="H11"/>
  <c r="G11"/>
  <c r="F11"/>
  <c r="E49" l="1"/>
  <c r="M12" i="3"/>
  <c r="M119"/>
  <c r="L119" s="1"/>
  <c r="L122"/>
  <c r="K122" s="1"/>
  <c r="J122" s="1"/>
  <c r="I122" s="1"/>
  <c r="H122" s="1"/>
  <c r="G122" s="1"/>
  <c r="F122" s="1"/>
  <c r="E122" s="1"/>
  <c r="N123"/>
  <c r="P82" i="2"/>
  <c r="O10" i="1"/>
  <c r="E10" s="1"/>
  <c r="N13"/>
  <c r="N46"/>
  <c r="E46" s="1"/>
  <c r="N20"/>
  <c r="M12"/>
  <c r="L12" i="2"/>
  <c r="E9"/>
  <c r="O24"/>
  <c r="G10"/>
  <c r="G9" s="1"/>
  <c r="O8" i="3"/>
  <c r="K126"/>
  <c r="M117"/>
  <c r="L118"/>
  <c r="M9"/>
  <c r="N117"/>
  <c r="L123"/>
  <c r="E9"/>
  <c r="I9"/>
  <c r="G10"/>
  <c r="K10"/>
  <c r="M11"/>
  <c r="D11" s="1"/>
  <c r="M123"/>
  <c r="F9"/>
  <c r="J9"/>
  <c r="N9"/>
  <c r="N8" s="1"/>
  <c r="H10"/>
  <c r="L10"/>
  <c r="G9"/>
  <c r="K9"/>
  <c r="E10"/>
  <c r="I10"/>
  <c r="M10"/>
  <c r="D10" s="1"/>
  <c r="K123"/>
  <c r="H9"/>
  <c r="F10"/>
  <c r="J10"/>
  <c r="M13" i="1"/>
  <c r="I9" i="2"/>
  <c r="F9"/>
  <c r="J9"/>
  <c r="N9"/>
  <c r="K9"/>
  <c r="O9"/>
  <c r="H9"/>
  <c r="H24"/>
  <c r="F24"/>
  <c r="J24"/>
  <c r="N24"/>
  <c r="E24"/>
  <c r="F20" i="1"/>
  <c r="O20"/>
  <c r="H13"/>
  <c r="L13"/>
  <c r="L10" s="1"/>
  <c r="I20"/>
  <c r="M20"/>
  <c r="H20"/>
  <c r="L20"/>
  <c r="K10"/>
  <c r="H46"/>
  <c r="L46"/>
  <c r="G10"/>
  <c r="F10"/>
  <c r="I10"/>
  <c r="H10"/>
  <c r="E20" l="1"/>
  <c r="N10"/>
  <c r="E13"/>
  <c r="J12" i="3"/>
  <c r="I117"/>
  <c r="G12"/>
  <c r="J117"/>
  <c r="E117"/>
  <c r="H117"/>
  <c r="K117"/>
  <c r="F117"/>
  <c r="H12"/>
  <c r="G117"/>
  <c r="L12"/>
  <c r="I12"/>
  <c r="F12"/>
  <c r="E12"/>
  <c r="K12"/>
  <c r="P81" i="2"/>
  <c r="L9"/>
  <c r="M8" i="3"/>
  <c r="L9"/>
  <c r="L117"/>
  <c r="J126"/>
  <c r="K11"/>
  <c r="K8" s="1"/>
  <c r="P80" i="2" l="1"/>
  <c r="L8" i="3"/>
  <c r="I126"/>
  <c r="J11"/>
  <c r="J8" s="1"/>
  <c r="J123"/>
  <c r="P79" i="2" l="1"/>
  <c r="H126" i="3"/>
  <c r="I11"/>
  <c r="I8" s="1"/>
  <c r="I123"/>
  <c r="P78" i="2" l="1"/>
  <c r="G126" i="3"/>
  <c r="H11"/>
  <c r="H8" s="1"/>
  <c r="H123"/>
  <c r="P77" i="2" l="1"/>
  <c r="F126" i="3"/>
  <c r="G11"/>
  <c r="G8" s="1"/>
  <c r="G123"/>
  <c r="P76" i="2" l="1"/>
  <c r="E126" i="3"/>
  <c r="F11"/>
  <c r="F8" s="1"/>
  <c r="F123"/>
  <c r="P75" i="2" l="1"/>
  <c r="E11" i="3"/>
  <c r="E123"/>
  <c r="P74" i="2" l="1"/>
  <c r="E8" i="3"/>
  <c r="D8" s="1"/>
  <c r="P73" i="2" l="1"/>
  <c r="P72" l="1"/>
  <c r="P71" l="1"/>
  <c r="P70" l="1"/>
  <c r="P69" l="1"/>
  <c r="P68" l="1"/>
  <c r="P12" l="1"/>
  <c r="D12" s="1"/>
  <c r="P11" l="1"/>
  <c r="D11" s="1"/>
  <c r="P64" l="1"/>
  <c r="D64" s="1"/>
  <c r="P10"/>
  <c r="P9" l="1"/>
  <c r="D9" s="1"/>
</calcChain>
</file>

<file path=xl/sharedStrings.xml><?xml version="1.0" encoding="utf-8"?>
<sst xmlns="http://schemas.openxmlformats.org/spreadsheetml/2006/main" count="364" uniqueCount="106">
  <si>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</si>
  <si>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</si>
  <si>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</si>
  <si>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</si>
  <si>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</si>
  <si>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</si>
  <si>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</si>
  <si>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</si>
  <si>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</si>
  <si>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</si>
  <si>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</si>
  <si>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</si>
  <si>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</si>
  <si>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</si>
  <si>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</si>
  <si>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</si>
  <si>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</si>
  <si>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</si>
  <si>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</si>
  <si>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</si>
  <si>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</si>
  <si>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</si>
  <si>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</si>
  <si>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</si>
  <si>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</si>
  <si>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</si>
  <si>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</si>
  <si>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</si>
  <si>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</si>
  <si>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</si>
  <si>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</si>
  <si>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</si>
  <si>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</si>
  <si>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</si>
  <si>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</si>
  <si>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</si>
  <si>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</si>
  <si>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</si>
  <si>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</si>
  <si>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</si>
  <si>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</si>
  <si>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</si>
  <si>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</si>
  <si>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</si>
  <si>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</si>
  <si>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</si>
  <si>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</si>
  <si>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</si>
  <si>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</si>
  <si>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</si>
  <si>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</si>
  <si>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</si>
  <si>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</si>
  <si>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</si>
  <si>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</si>
  <si>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</si>
  <si>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</si>
  <si>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</si>
  <si>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</si>
  <si>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</si>
  <si>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</si>
  <si>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</si>
  <si>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</si>
  <si>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</si>
  <si>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</si>
  <si>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</si>
  <si>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</si>
  <si>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</si>
  <si>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</si>
  <si>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</si>
  <si>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</si>
  <si>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</si>
  <si>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</si>
  <si>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</si>
  <si>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</si>
  <si>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</si>
  <si>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</si>
  <si>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</si>
  <si>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</si>
  <si>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</si>
  <si>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</si>
  <si>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</si>
  <si>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в т.ч. ПСД,  экспертиза</t>
  </si>
  <si>
    <t>2.2.22 мероприятие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</si>
  <si>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</si>
  <si>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</si>
  <si>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</si>
  <si>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</si>
  <si>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</si>
  <si>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</si>
  <si>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</si>
  <si>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</si>
  <si>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</si>
  <si>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</si>
  <si>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</si>
  <si>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</si>
  <si>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</si>
  <si>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</si>
  <si>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</si>
  <si>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</si>
  <si>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</si>
  <si>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</si>
  <si>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</si>
  <si>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</si>
  <si>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</si>
  <si>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2.2.18. Строительство автодороги общего пользования местного значения "Проезд по с.П.Карцево Советскогорайона Курской области",  в т.ч. ПСД,  экспертиза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</si>
</sst>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"/>
  </numFmts>
  <fonts count="10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Q71"/>
  <sheetViews>
    <sheetView topLeftCell="A4" workbookViewId="0">
      <selection activeCell="E12" sqref="E12"/>
    </sheetView>
  </sheetViews>
  <sheetFormatPr defaultRowHeight="15"/>
  <cols>
    <col min="1" max="1" width="1.140625" customWidth="1"/>
    <col min="2" max="2" width="13" customWidth="1"/>
    <col min="3" max="3" width="15.5703125" customWidth="1"/>
    <col min="4" max="4" width="12" customWidth="1"/>
    <col min="5" max="5" width="12.1406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9.28515625" bestFit="1" customWidth="1"/>
    <col min="16" max="16" width="11.42578125" customWidth="1"/>
    <col min="17" max="17" width="10.42578125" customWidth="1"/>
  </cols>
  <sheetData>
    <row r="4" spans="1:17">
      <c r="B4" s="2"/>
      <c r="O4" s="1" t="s">
        <v>0</v>
      </c>
    </row>
    <row r="5" spans="1:17" ht="44.25" customHeight="1">
      <c r="A5" s="129" t="s">
        <v>36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7" ht="15.75" thickBot="1">
      <c r="B6" s="3"/>
    </row>
    <row r="7" spans="1:17" ht="42" customHeight="1">
      <c r="B7" s="124" t="s">
        <v>1</v>
      </c>
      <c r="C7" s="124" t="s">
        <v>2</v>
      </c>
      <c r="D7" s="124" t="s">
        <v>3</v>
      </c>
      <c r="E7" s="130" t="s">
        <v>4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1:17" ht="15.75" thickBot="1">
      <c r="B8" s="125"/>
      <c r="C8" s="125"/>
      <c r="D8" s="125"/>
      <c r="E8" s="133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5"/>
    </row>
    <row r="9" spans="1:17" ht="21.75" thickBot="1">
      <c r="B9" s="128"/>
      <c r="C9" s="128"/>
      <c r="D9" s="128"/>
      <c r="E9" s="44" t="s">
        <v>101</v>
      </c>
      <c r="F9" s="16">
        <v>2015</v>
      </c>
      <c r="G9" s="16">
        <v>2016</v>
      </c>
      <c r="H9" s="16">
        <v>2017</v>
      </c>
      <c r="I9" s="16">
        <v>2018</v>
      </c>
      <c r="J9" s="16">
        <v>2019</v>
      </c>
      <c r="K9" s="16">
        <v>2020</v>
      </c>
      <c r="L9" s="16">
        <v>2021</v>
      </c>
      <c r="M9" s="16">
        <v>2022</v>
      </c>
      <c r="N9" s="16">
        <v>2023</v>
      </c>
      <c r="O9" s="16">
        <v>2024</v>
      </c>
      <c r="P9" s="16">
        <v>2025</v>
      </c>
      <c r="Q9" s="75">
        <v>2026</v>
      </c>
    </row>
    <row r="10" spans="1:17" ht="15.75" thickBot="1">
      <c r="B10" s="124" t="s">
        <v>5</v>
      </c>
      <c r="C10" s="124" t="s">
        <v>6</v>
      </c>
      <c r="D10" s="19" t="s">
        <v>7</v>
      </c>
      <c r="E10" s="65">
        <f>SUM(F10:Q10)</f>
        <v>757679.20287000015</v>
      </c>
      <c r="F10" s="41">
        <f>SUM(F11:F14)</f>
        <v>9999.7537000000011</v>
      </c>
      <c r="G10" s="41">
        <f t="shared" ref="G10:P10" si="0">SUM(G11:G14)</f>
        <v>33917.496650000001</v>
      </c>
      <c r="H10" s="41">
        <f t="shared" si="0"/>
        <v>12659.568580000001</v>
      </c>
      <c r="I10" s="41">
        <f t="shared" si="0"/>
        <v>18592.132300000001</v>
      </c>
      <c r="J10" s="41">
        <f t="shared" si="0"/>
        <v>23086.702509999996</v>
      </c>
      <c r="K10" s="41">
        <f t="shared" si="0"/>
        <v>44425.571280000004</v>
      </c>
      <c r="L10" s="41">
        <f t="shared" si="0"/>
        <v>88310.212469999999</v>
      </c>
      <c r="M10" s="60">
        <f>SUM(M11:M14)</f>
        <v>153826.24640999999</v>
      </c>
      <c r="N10" s="64">
        <f t="shared" si="0"/>
        <v>208170.07997000002</v>
      </c>
      <c r="O10" s="43">
        <f t="shared" si="0"/>
        <v>16389.3</v>
      </c>
      <c r="P10" s="50">
        <f t="shared" si="0"/>
        <v>131487.33900000001</v>
      </c>
      <c r="Q10" s="50">
        <f t="shared" ref="Q10" si="1">SUM(Q11:Q14)</f>
        <v>16814.8</v>
      </c>
    </row>
    <row r="11" spans="1:17" ht="21.75" thickBot="1">
      <c r="B11" s="125"/>
      <c r="C11" s="125"/>
      <c r="D11" s="19" t="s">
        <v>8</v>
      </c>
      <c r="E11" s="34">
        <f t="shared" ref="E11:E71" si="2">SUM(F11:Q11)</f>
        <v>0</v>
      </c>
      <c r="F11" s="23">
        <f>SUM(F16+F21+F47)</f>
        <v>0</v>
      </c>
      <c r="G11" s="23">
        <f t="shared" ref="G11:O11" si="3">SUM(G16+G21+G47)</f>
        <v>0</v>
      </c>
      <c r="H11" s="23">
        <f t="shared" si="3"/>
        <v>0</v>
      </c>
      <c r="I11" s="23">
        <f t="shared" si="3"/>
        <v>0</v>
      </c>
      <c r="J11" s="23">
        <f t="shared" si="3"/>
        <v>0</v>
      </c>
      <c r="K11" s="23">
        <f t="shared" si="3"/>
        <v>0</v>
      </c>
      <c r="L11" s="23">
        <f t="shared" si="3"/>
        <v>0</v>
      </c>
      <c r="M11" s="58">
        <f t="shared" si="3"/>
        <v>0</v>
      </c>
      <c r="N11" s="23">
        <f t="shared" si="3"/>
        <v>0</v>
      </c>
      <c r="O11" s="23">
        <f t="shared" si="3"/>
        <v>0</v>
      </c>
      <c r="P11" s="36">
        <v>0</v>
      </c>
      <c r="Q11" s="36">
        <v>0</v>
      </c>
    </row>
    <row r="12" spans="1:17" ht="21.75" thickBot="1">
      <c r="B12" s="125"/>
      <c r="C12" s="125"/>
      <c r="D12" s="19" t="s">
        <v>9</v>
      </c>
      <c r="E12" s="66">
        <f t="shared" si="2"/>
        <v>484470.14938000002</v>
      </c>
      <c r="F12" s="23">
        <f>SUM(F17+F22+F38+F48)</f>
        <v>802.66</v>
      </c>
      <c r="G12" s="23">
        <f t="shared" ref="G12:P12" si="4">SUM(G17+G22+G38+G48)</f>
        <v>15595</v>
      </c>
      <c r="H12" s="23">
        <f t="shared" si="4"/>
        <v>0</v>
      </c>
      <c r="I12" s="23">
        <f t="shared" si="4"/>
        <v>0</v>
      </c>
      <c r="J12" s="23">
        <f t="shared" si="4"/>
        <v>1158.1369999999999</v>
      </c>
      <c r="K12" s="23">
        <f t="shared" si="4"/>
        <v>16551.17958</v>
      </c>
      <c r="L12" s="23">
        <f>SUM(L17+L22+L38+L48)</f>
        <v>52980.540800000002</v>
      </c>
      <c r="M12" s="58">
        <f t="shared" si="4"/>
        <v>112849.09</v>
      </c>
      <c r="N12" s="23">
        <f t="shared" si="4"/>
        <v>167271.891</v>
      </c>
      <c r="O12" s="23">
        <f t="shared" si="4"/>
        <v>0</v>
      </c>
      <c r="P12" s="36">
        <f t="shared" si="4"/>
        <v>117261.65100000001</v>
      </c>
      <c r="Q12" s="36">
        <f t="shared" ref="Q12" si="5">SUM(Q17+Q22+Q38+Q48)</f>
        <v>0</v>
      </c>
    </row>
    <row r="13" spans="1:17" ht="32.25" thickBot="1">
      <c r="B13" s="125"/>
      <c r="C13" s="125"/>
      <c r="D13" s="19" t="s">
        <v>10</v>
      </c>
      <c r="E13" s="66">
        <f t="shared" si="2"/>
        <v>272663.53341000003</v>
      </c>
      <c r="F13" s="23">
        <f>SUM(F18+F23+F39+F49)</f>
        <v>9197.0937000000013</v>
      </c>
      <c r="G13" s="23">
        <f t="shared" ref="G13:P13" si="6">SUM(G18+G23+G39+G49)</f>
        <v>17776.976569999999</v>
      </c>
      <c r="H13" s="23">
        <f t="shared" si="6"/>
        <v>12659.568580000001</v>
      </c>
      <c r="I13" s="23">
        <f t="shared" si="6"/>
        <v>18592.132300000001</v>
      </c>
      <c r="J13" s="23">
        <f t="shared" si="6"/>
        <v>21928.565509999997</v>
      </c>
      <c r="K13" s="23">
        <f t="shared" si="6"/>
        <v>27874.3917</v>
      </c>
      <c r="L13" s="23">
        <f t="shared" si="6"/>
        <v>35329.671670000003</v>
      </c>
      <c r="M13" s="58">
        <f t="shared" si="6"/>
        <v>40977.156410000003</v>
      </c>
      <c r="N13" s="42">
        <f t="shared" si="6"/>
        <v>40898.188970000003</v>
      </c>
      <c r="O13" s="42">
        <f>SUM(O18+O23+O39+O49)</f>
        <v>16389.3</v>
      </c>
      <c r="P13" s="36">
        <f t="shared" si="6"/>
        <v>14225.688000000002</v>
      </c>
      <c r="Q13" s="36">
        <f t="shared" ref="Q13" si="7">SUM(Q18+Q23+Q39+Q49)</f>
        <v>16814.8</v>
      </c>
    </row>
    <row r="14" spans="1:17" ht="53.25" thickBot="1">
      <c r="B14" s="128"/>
      <c r="C14" s="128"/>
      <c r="D14" s="19" t="s">
        <v>11</v>
      </c>
      <c r="E14" s="45">
        <f t="shared" si="2"/>
        <v>545.52008000000001</v>
      </c>
      <c r="F14" s="46">
        <v>0</v>
      </c>
      <c r="G14" s="46">
        <v>545.52008000000001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39">
        <v>0</v>
      </c>
      <c r="Q14" s="39">
        <v>0</v>
      </c>
    </row>
    <row r="15" spans="1:17" ht="15.75" thickBot="1">
      <c r="B15" s="124" t="s">
        <v>12</v>
      </c>
      <c r="C15" s="124" t="s">
        <v>13</v>
      </c>
      <c r="D15" s="19" t="s">
        <v>14</v>
      </c>
      <c r="E15" s="40">
        <f t="shared" si="2"/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50">
        <v>0</v>
      </c>
      <c r="Q15" s="50">
        <v>0</v>
      </c>
    </row>
    <row r="16" spans="1:17" ht="21.75" thickBot="1">
      <c r="B16" s="125"/>
      <c r="C16" s="125"/>
      <c r="D16" s="19" t="s">
        <v>8</v>
      </c>
      <c r="E16" s="34">
        <f t="shared" si="2"/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42">
        <v>0</v>
      </c>
      <c r="N16" s="42">
        <v>0</v>
      </c>
      <c r="O16" s="42">
        <v>0</v>
      </c>
      <c r="P16" s="36">
        <v>0</v>
      </c>
      <c r="Q16" s="36">
        <v>0</v>
      </c>
    </row>
    <row r="17" spans="2:17" ht="21.75" thickBot="1">
      <c r="B17" s="125"/>
      <c r="C17" s="125"/>
      <c r="D17" s="19" t="s">
        <v>9</v>
      </c>
      <c r="E17" s="34">
        <f t="shared" si="2"/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42">
        <v>0</v>
      </c>
      <c r="N17" s="42">
        <v>0</v>
      </c>
      <c r="O17" s="42">
        <v>0</v>
      </c>
      <c r="P17" s="36">
        <v>0</v>
      </c>
      <c r="Q17" s="36">
        <v>0</v>
      </c>
    </row>
    <row r="18" spans="2:17" ht="32.25" thickBot="1">
      <c r="B18" s="125"/>
      <c r="C18" s="125"/>
      <c r="D18" s="19" t="s">
        <v>10</v>
      </c>
      <c r="E18" s="34">
        <f t="shared" si="2"/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42">
        <v>0</v>
      </c>
      <c r="N18" s="42">
        <v>0</v>
      </c>
      <c r="O18" s="42">
        <v>0</v>
      </c>
      <c r="P18" s="36">
        <v>0</v>
      </c>
      <c r="Q18" s="36">
        <v>0</v>
      </c>
    </row>
    <row r="19" spans="2:17" ht="53.25" thickBot="1">
      <c r="B19" s="128"/>
      <c r="C19" s="128"/>
      <c r="D19" s="19" t="s">
        <v>11</v>
      </c>
      <c r="E19" s="45">
        <f t="shared" si="2"/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53">
        <v>0</v>
      </c>
      <c r="N19" s="53">
        <v>0</v>
      </c>
      <c r="O19" s="53">
        <v>0</v>
      </c>
      <c r="P19" s="39">
        <v>0</v>
      </c>
      <c r="Q19" s="39">
        <v>0</v>
      </c>
    </row>
    <row r="20" spans="2:17" ht="15.75" thickBot="1">
      <c r="B20" s="124" t="s">
        <v>15</v>
      </c>
      <c r="C20" s="124" t="s">
        <v>16</v>
      </c>
      <c r="D20" s="19" t="s">
        <v>14</v>
      </c>
      <c r="E20" s="65">
        <f t="shared" si="2"/>
        <v>734389.68327000015</v>
      </c>
      <c r="F20" s="41">
        <f>SUM(F21:F24)</f>
        <v>8799.7537000000011</v>
      </c>
      <c r="G20" s="41">
        <f t="shared" ref="G20:P20" si="8">SUM(G21:G24)</f>
        <v>32702.496649999997</v>
      </c>
      <c r="H20" s="41">
        <f t="shared" si="8"/>
        <v>11418.435380000001</v>
      </c>
      <c r="I20" s="41">
        <f t="shared" si="8"/>
        <v>17230.7359</v>
      </c>
      <c r="J20" s="41">
        <f t="shared" si="8"/>
        <v>21226.758509999996</v>
      </c>
      <c r="K20" s="41">
        <f t="shared" si="8"/>
        <v>42751.343280000001</v>
      </c>
      <c r="L20" s="41">
        <f t="shared" si="8"/>
        <v>85984.282470000006</v>
      </c>
      <c r="M20" s="43">
        <f t="shared" si="8"/>
        <v>151083.14640999999</v>
      </c>
      <c r="N20" s="64">
        <f t="shared" si="8"/>
        <v>205110.07997000002</v>
      </c>
      <c r="O20" s="43">
        <f t="shared" si="8"/>
        <v>13289.3</v>
      </c>
      <c r="P20" s="50">
        <f t="shared" si="8"/>
        <v>130978.55100000001</v>
      </c>
      <c r="Q20" s="50">
        <f t="shared" ref="Q20" si="9">SUM(Q21:Q24)</f>
        <v>13814.8</v>
      </c>
    </row>
    <row r="21" spans="2:17" ht="21.75" thickBot="1">
      <c r="B21" s="125"/>
      <c r="C21" s="125"/>
      <c r="D21" s="19" t="s">
        <v>8</v>
      </c>
      <c r="E21" s="34">
        <f t="shared" si="2"/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36">
        <v>0</v>
      </c>
      <c r="Q21" s="36">
        <v>0</v>
      </c>
    </row>
    <row r="22" spans="2:17" ht="21.75" thickBot="1">
      <c r="B22" s="125"/>
      <c r="C22" s="125"/>
      <c r="D22" s="19" t="s">
        <v>9</v>
      </c>
      <c r="E22" s="34">
        <f t="shared" si="2"/>
        <v>484470.14938000002</v>
      </c>
      <c r="F22" s="23">
        <f>F27+F32</f>
        <v>802.66</v>
      </c>
      <c r="G22" s="23">
        <f t="shared" ref="G22:P22" si="10">G27+G32</f>
        <v>15595</v>
      </c>
      <c r="H22" s="23">
        <f t="shared" si="10"/>
        <v>0</v>
      </c>
      <c r="I22" s="23">
        <f t="shared" si="10"/>
        <v>0</v>
      </c>
      <c r="J22" s="23">
        <f t="shared" si="10"/>
        <v>1158.1369999999999</v>
      </c>
      <c r="K22" s="23">
        <f t="shared" si="10"/>
        <v>16551.17958</v>
      </c>
      <c r="L22" s="23">
        <f t="shared" si="10"/>
        <v>52980.540800000002</v>
      </c>
      <c r="M22" s="23">
        <f t="shared" si="10"/>
        <v>112849.09</v>
      </c>
      <c r="N22" s="23">
        <f>N27+N32</f>
        <v>167271.891</v>
      </c>
      <c r="O22" s="23">
        <f t="shared" si="10"/>
        <v>0</v>
      </c>
      <c r="P22" s="36">
        <f t="shared" si="10"/>
        <v>117261.65100000001</v>
      </c>
      <c r="Q22" s="36">
        <f t="shared" ref="Q22" si="11">Q27+Q32</f>
        <v>0</v>
      </c>
    </row>
    <row r="23" spans="2:17" ht="32.25" thickBot="1">
      <c r="B23" s="125"/>
      <c r="C23" s="125"/>
      <c r="D23" s="19" t="s">
        <v>10</v>
      </c>
      <c r="E23" s="66">
        <f t="shared" si="2"/>
        <v>249374.01381</v>
      </c>
      <c r="F23" s="23">
        <f>SUM(F28+F33)</f>
        <v>7997.0937000000004</v>
      </c>
      <c r="G23" s="23">
        <f t="shared" ref="G23:P23" si="12">SUM(G28+G33)</f>
        <v>16561.976569999999</v>
      </c>
      <c r="H23" s="23">
        <f t="shared" si="12"/>
        <v>11418.435380000001</v>
      </c>
      <c r="I23" s="23">
        <f t="shared" si="12"/>
        <v>17230.7359</v>
      </c>
      <c r="J23" s="23">
        <f t="shared" si="12"/>
        <v>20068.621509999997</v>
      </c>
      <c r="K23" s="23">
        <f t="shared" si="12"/>
        <v>26200.163700000001</v>
      </c>
      <c r="L23" s="23">
        <f t="shared" si="12"/>
        <v>33003.741670000003</v>
      </c>
      <c r="M23" s="42">
        <f t="shared" si="12"/>
        <v>38234.056410000005</v>
      </c>
      <c r="N23" s="42">
        <f>SUM(N28+N33)</f>
        <v>37838.188970000003</v>
      </c>
      <c r="O23" s="42">
        <f t="shared" si="12"/>
        <v>13289.3</v>
      </c>
      <c r="P23" s="36">
        <f t="shared" si="12"/>
        <v>13716.900000000001</v>
      </c>
      <c r="Q23" s="36">
        <f t="shared" ref="Q23" si="13">SUM(Q28+Q33)</f>
        <v>13814.8</v>
      </c>
    </row>
    <row r="24" spans="2:17" ht="53.25" thickBot="1">
      <c r="B24" s="125"/>
      <c r="C24" s="128"/>
      <c r="D24" s="19" t="s">
        <v>11</v>
      </c>
      <c r="E24" s="45">
        <f t="shared" si="2"/>
        <v>545.52008000000001</v>
      </c>
      <c r="F24" s="46">
        <f>SUM(F29+F35)</f>
        <v>0</v>
      </c>
      <c r="G24" s="38">
        <f t="shared" ref="G24:O24" si="14">SUM(G29+G35)</f>
        <v>545.52008000000001</v>
      </c>
      <c r="H24" s="46">
        <f t="shared" si="14"/>
        <v>0</v>
      </c>
      <c r="I24" s="46">
        <f t="shared" si="14"/>
        <v>0</v>
      </c>
      <c r="J24" s="46">
        <f t="shared" si="14"/>
        <v>0</v>
      </c>
      <c r="K24" s="46">
        <f t="shared" si="14"/>
        <v>0</v>
      </c>
      <c r="L24" s="46">
        <f t="shared" si="14"/>
        <v>0</v>
      </c>
      <c r="M24" s="46">
        <f t="shared" si="14"/>
        <v>0</v>
      </c>
      <c r="N24" s="46">
        <f t="shared" si="14"/>
        <v>0</v>
      </c>
      <c r="O24" s="46">
        <f t="shared" si="14"/>
        <v>0</v>
      </c>
      <c r="P24" s="39">
        <v>0</v>
      </c>
      <c r="Q24" s="39">
        <v>0</v>
      </c>
    </row>
    <row r="25" spans="2:17" ht="21.75" thickBot="1">
      <c r="B25" s="125"/>
      <c r="C25" s="5" t="s">
        <v>17</v>
      </c>
      <c r="D25" s="19" t="s">
        <v>14</v>
      </c>
      <c r="E25" s="56">
        <f t="shared" si="2"/>
        <v>130188.01608</v>
      </c>
      <c r="F25" s="57">
        <f>SUM(F26:F29)</f>
        <v>0</v>
      </c>
      <c r="G25" s="57">
        <f t="shared" ref="G25:P25" si="15">SUM(G26:G29)</f>
        <v>40</v>
      </c>
      <c r="H25" s="57">
        <f t="shared" si="15"/>
        <v>0</v>
      </c>
      <c r="I25" s="57">
        <f t="shared" si="15"/>
        <v>6241</v>
      </c>
      <c r="J25" s="57">
        <f t="shared" si="15"/>
        <v>8533.5545099999999</v>
      </c>
      <c r="K25" s="57">
        <f>SUM(K26:K29)</f>
        <v>8166.2326999999996</v>
      </c>
      <c r="L25" s="57">
        <f t="shared" si="15"/>
        <v>17610.749400000001</v>
      </c>
      <c r="M25" s="57">
        <f t="shared" si="15"/>
        <v>12650.142980000001</v>
      </c>
      <c r="N25" s="57">
        <f t="shared" si="15"/>
        <v>23720.45249</v>
      </c>
      <c r="O25" s="57">
        <f t="shared" si="15"/>
        <v>13289.3</v>
      </c>
      <c r="P25" s="50">
        <f t="shared" si="15"/>
        <v>29600.851999999999</v>
      </c>
      <c r="Q25" s="50">
        <f t="shared" ref="Q25" si="16">SUM(Q26:Q29)</f>
        <v>10335.732</v>
      </c>
    </row>
    <row r="26" spans="2:17" ht="63.75" thickBot="1">
      <c r="B26" s="125"/>
      <c r="C26" s="5" t="s">
        <v>18</v>
      </c>
      <c r="D26" s="19" t="s">
        <v>8</v>
      </c>
      <c r="E26" s="40">
        <f t="shared" si="2"/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36">
        <v>0</v>
      </c>
      <c r="Q26" s="36">
        <v>0</v>
      </c>
    </row>
    <row r="27" spans="2:17" ht="21.75" thickBot="1">
      <c r="B27" s="125"/>
      <c r="C27" s="5"/>
      <c r="D27" s="19" t="s">
        <v>9</v>
      </c>
      <c r="E27" s="34">
        <f t="shared" si="2"/>
        <v>18975.758999999998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36">
        <v>18975.758999999998</v>
      </c>
      <c r="Q27" s="36">
        <v>0</v>
      </c>
    </row>
    <row r="28" spans="2:17" ht="32.25" thickBot="1">
      <c r="B28" s="125"/>
      <c r="C28" s="10"/>
      <c r="D28" s="19" t="s">
        <v>10</v>
      </c>
      <c r="E28" s="34">
        <f t="shared" si="2"/>
        <v>111212.25708</v>
      </c>
      <c r="F28" s="23">
        <v>0</v>
      </c>
      <c r="G28" s="23">
        <v>40</v>
      </c>
      <c r="H28" s="23">
        <v>0</v>
      </c>
      <c r="I28" s="23">
        <v>6241</v>
      </c>
      <c r="J28" s="23">
        <v>8533.5545099999999</v>
      </c>
      <c r="K28" s="23">
        <v>8166.2326999999996</v>
      </c>
      <c r="L28" s="23">
        <v>17610.749400000001</v>
      </c>
      <c r="M28" s="23">
        <v>12650.142980000001</v>
      </c>
      <c r="N28" s="23">
        <v>23720.45249</v>
      </c>
      <c r="O28" s="23">
        <v>13289.3</v>
      </c>
      <c r="P28" s="36">
        <v>10625.093000000001</v>
      </c>
      <c r="Q28" s="36">
        <v>10335.732</v>
      </c>
    </row>
    <row r="29" spans="2:17" ht="53.25" thickBot="1">
      <c r="B29" s="128"/>
      <c r="C29" s="6"/>
      <c r="D29" s="19" t="s">
        <v>11</v>
      </c>
      <c r="E29" s="45">
        <f t="shared" si="2"/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39">
        <v>0</v>
      </c>
      <c r="Q29" s="39">
        <v>0</v>
      </c>
    </row>
    <row r="30" spans="2:17" ht="21.75" thickBot="1">
      <c r="B30" s="124"/>
      <c r="C30" s="5" t="s">
        <v>19</v>
      </c>
      <c r="D30" s="19" t="s">
        <v>14</v>
      </c>
      <c r="E30" s="65">
        <f t="shared" si="2"/>
        <v>604201.66718999995</v>
      </c>
      <c r="F30" s="41">
        <f>SUM(F31:F35)</f>
        <v>8799.7537000000011</v>
      </c>
      <c r="G30" s="41">
        <f t="shared" ref="G30:P30" si="17">SUM(G31:G35)</f>
        <v>32662.496649999997</v>
      </c>
      <c r="H30" s="41">
        <f t="shared" si="17"/>
        <v>11418.435380000001</v>
      </c>
      <c r="I30" s="41">
        <f t="shared" si="17"/>
        <v>10989.7359</v>
      </c>
      <c r="J30" s="41">
        <f t="shared" si="17"/>
        <v>12693.204</v>
      </c>
      <c r="K30" s="41">
        <f t="shared" si="17"/>
        <v>34585.11058</v>
      </c>
      <c r="L30" s="41">
        <f t="shared" si="17"/>
        <v>68373.533070000005</v>
      </c>
      <c r="M30" s="41">
        <f t="shared" si="17"/>
        <v>138433.00342999998</v>
      </c>
      <c r="N30" s="60">
        <f>SUM(N31:N35)</f>
        <v>181389.62748</v>
      </c>
      <c r="O30" s="41">
        <f t="shared" si="17"/>
        <v>0</v>
      </c>
      <c r="P30" s="50">
        <f t="shared" si="17"/>
        <v>101377.69900000001</v>
      </c>
      <c r="Q30" s="50">
        <f t="shared" ref="Q30" si="18">SUM(Q31:Q35)</f>
        <v>3479.0680000000002</v>
      </c>
    </row>
    <row r="31" spans="2:17" ht="63.75" thickBot="1">
      <c r="B31" s="125"/>
      <c r="C31" s="5" t="s">
        <v>89</v>
      </c>
      <c r="D31" s="19" t="s">
        <v>8</v>
      </c>
      <c r="E31" s="34">
        <f t="shared" si="2"/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36">
        <v>0</v>
      </c>
      <c r="Q31" s="36">
        <v>0</v>
      </c>
    </row>
    <row r="32" spans="2:17" ht="21.75" thickBot="1">
      <c r="B32" s="125"/>
      <c r="C32" s="10"/>
      <c r="D32" s="19" t="s">
        <v>9</v>
      </c>
      <c r="E32" s="34">
        <f t="shared" si="2"/>
        <v>465494.39038</v>
      </c>
      <c r="F32" s="23">
        <v>802.66</v>
      </c>
      <c r="G32" s="23">
        <v>15595</v>
      </c>
      <c r="H32" s="23">
        <v>0</v>
      </c>
      <c r="I32" s="23">
        <v>0</v>
      </c>
      <c r="J32" s="23">
        <v>1158.1369999999999</v>
      </c>
      <c r="K32" s="23">
        <v>16551.17958</v>
      </c>
      <c r="L32" s="24">
        <v>52980.540800000002</v>
      </c>
      <c r="M32" s="54">
        <v>112849.09</v>
      </c>
      <c r="N32" s="23">
        <v>167271.891</v>
      </c>
      <c r="O32" s="23">
        <v>0</v>
      </c>
      <c r="P32" s="36">
        <v>98285.892000000007</v>
      </c>
      <c r="Q32" s="36">
        <v>0</v>
      </c>
    </row>
    <row r="33" spans="2:17" ht="26.25" customHeight="1">
      <c r="B33" s="125"/>
      <c r="C33" s="10"/>
      <c r="D33" s="130" t="s">
        <v>10</v>
      </c>
      <c r="E33" s="136">
        <f t="shared" si="2"/>
        <v>138161.75672999999</v>
      </c>
      <c r="F33" s="127">
        <v>7997.0937000000004</v>
      </c>
      <c r="G33" s="127">
        <v>16521.976569999999</v>
      </c>
      <c r="H33" s="127">
        <v>11418.435380000001</v>
      </c>
      <c r="I33" s="127">
        <v>10989.7359</v>
      </c>
      <c r="J33" s="127">
        <v>11535.066999999999</v>
      </c>
      <c r="K33" s="127">
        <v>18033.931</v>
      </c>
      <c r="L33" s="127">
        <v>15392.992270000001</v>
      </c>
      <c r="M33" s="127">
        <v>25583.913430000001</v>
      </c>
      <c r="N33" s="127">
        <v>14117.73648</v>
      </c>
      <c r="O33" s="127">
        <v>0</v>
      </c>
      <c r="P33" s="112">
        <v>3091.8069999999998</v>
      </c>
      <c r="Q33" s="112">
        <v>3479.0680000000002</v>
      </c>
    </row>
    <row r="34" spans="2:17" ht="15.75" thickBot="1">
      <c r="B34" s="125"/>
      <c r="C34" s="10"/>
      <c r="D34" s="133"/>
      <c r="E34" s="137">
        <f t="shared" si="2"/>
        <v>0</v>
      </c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13"/>
      <c r="Q34" s="113"/>
    </row>
    <row r="35" spans="2:17" ht="53.25" thickBot="1">
      <c r="B35" s="128"/>
      <c r="C35" s="6"/>
      <c r="D35" s="19" t="s">
        <v>11</v>
      </c>
      <c r="E35" s="45">
        <f t="shared" si="2"/>
        <v>545.52008000000001</v>
      </c>
      <c r="F35" s="46">
        <v>0</v>
      </c>
      <c r="G35" s="38">
        <v>545.52008000000001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39">
        <v>0</v>
      </c>
      <c r="Q35" s="39">
        <v>0</v>
      </c>
    </row>
    <row r="36" spans="2:17" ht="15.75" thickBot="1">
      <c r="B36" s="124" t="s">
        <v>20</v>
      </c>
      <c r="C36" s="124" t="s">
        <v>21</v>
      </c>
      <c r="D36" s="19" t="s">
        <v>22</v>
      </c>
      <c r="E36" s="40">
        <f t="shared" si="2"/>
        <v>21958.788</v>
      </c>
      <c r="F36" s="41">
        <v>1200</v>
      </c>
      <c r="G36" s="41">
        <v>1200</v>
      </c>
      <c r="H36" s="41">
        <v>1200</v>
      </c>
      <c r="I36" s="41">
        <v>1200</v>
      </c>
      <c r="J36" s="41">
        <v>1200</v>
      </c>
      <c r="K36" s="41">
        <v>1650</v>
      </c>
      <c r="L36" s="41">
        <v>2250</v>
      </c>
      <c r="M36" s="41">
        <v>2640</v>
      </c>
      <c r="N36" s="41">
        <v>2910</v>
      </c>
      <c r="O36" s="41">
        <v>3000</v>
      </c>
      <c r="P36" s="50">
        <v>508.78800000000001</v>
      </c>
      <c r="Q36" s="50">
        <v>3000</v>
      </c>
    </row>
    <row r="37" spans="2:17" ht="21.75" thickBot="1">
      <c r="B37" s="125"/>
      <c r="C37" s="125"/>
      <c r="D37" s="19" t="s">
        <v>8</v>
      </c>
      <c r="E37" s="34">
        <f t="shared" si="2"/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36">
        <v>0</v>
      </c>
      <c r="Q37" s="36">
        <v>0</v>
      </c>
    </row>
    <row r="38" spans="2:17" ht="21.75" thickBot="1">
      <c r="B38" s="125"/>
      <c r="C38" s="125"/>
      <c r="D38" s="19" t="s">
        <v>9</v>
      </c>
      <c r="E38" s="34">
        <f t="shared" si="2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36">
        <v>0</v>
      </c>
      <c r="Q38" s="36">
        <v>0</v>
      </c>
    </row>
    <row r="39" spans="2:17" ht="32.25" thickBot="1">
      <c r="B39" s="125"/>
      <c r="C39" s="125"/>
      <c r="D39" s="19" t="s">
        <v>10</v>
      </c>
      <c r="E39" s="34">
        <f t="shared" si="2"/>
        <v>21958.788</v>
      </c>
      <c r="F39" s="23">
        <v>1200</v>
      </c>
      <c r="G39" s="23">
        <v>1200</v>
      </c>
      <c r="H39" s="23">
        <v>1200</v>
      </c>
      <c r="I39" s="23">
        <v>1200</v>
      </c>
      <c r="J39" s="23">
        <v>1200</v>
      </c>
      <c r="K39" s="23">
        <v>1650</v>
      </c>
      <c r="L39" s="23">
        <v>2250</v>
      </c>
      <c r="M39" s="23">
        <v>2640</v>
      </c>
      <c r="N39" s="23">
        <v>2910</v>
      </c>
      <c r="O39" s="23">
        <v>3000</v>
      </c>
      <c r="P39" s="36">
        <v>508.78800000000001</v>
      </c>
      <c r="Q39" s="36">
        <v>3000</v>
      </c>
    </row>
    <row r="40" spans="2:17" ht="53.25" thickBot="1">
      <c r="B40" s="125"/>
      <c r="C40" s="128"/>
      <c r="D40" s="19" t="s">
        <v>11</v>
      </c>
      <c r="E40" s="45">
        <f t="shared" si="2"/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39">
        <v>0</v>
      </c>
      <c r="Q40" s="39">
        <v>0</v>
      </c>
    </row>
    <row r="41" spans="2:17" ht="23.25" thickBot="1">
      <c r="B41" s="125"/>
      <c r="C41" s="11" t="s">
        <v>23</v>
      </c>
      <c r="D41" s="22" t="s">
        <v>14</v>
      </c>
      <c r="E41" s="48">
        <f t="shared" si="2"/>
        <v>21958.788</v>
      </c>
      <c r="F41" s="49">
        <v>1200</v>
      </c>
      <c r="G41" s="49">
        <v>1200</v>
      </c>
      <c r="H41" s="49">
        <v>1200</v>
      </c>
      <c r="I41" s="49">
        <v>1200</v>
      </c>
      <c r="J41" s="49">
        <v>1200</v>
      </c>
      <c r="K41" s="49">
        <v>1650</v>
      </c>
      <c r="L41" s="49">
        <v>2250</v>
      </c>
      <c r="M41" s="49">
        <v>2640</v>
      </c>
      <c r="N41" s="49">
        <v>2910</v>
      </c>
      <c r="O41" s="49">
        <v>3000</v>
      </c>
      <c r="P41" s="50">
        <v>508.78800000000001</v>
      </c>
      <c r="Q41" s="50">
        <v>3000</v>
      </c>
    </row>
    <row r="42" spans="2:17" ht="57" thickBot="1">
      <c r="B42" s="125"/>
      <c r="C42" s="11" t="s">
        <v>24</v>
      </c>
      <c r="D42" s="22" t="s">
        <v>8</v>
      </c>
      <c r="E42" s="35">
        <f t="shared" si="2"/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36">
        <v>0</v>
      </c>
      <c r="Q42" s="36">
        <v>0</v>
      </c>
    </row>
    <row r="43" spans="2:17" ht="23.25" thickBot="1">
      <c r="B43" s="125"/>
      <c r="C43" s="10"/>
      <c r="D43" s="22" t="s">
        <v>9</v>
      </c>
      <c r="E43" s="35">
        <f t="shared" si="2"/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36">
        <v>0</v>
      </c>
      <c r="Q43" s="36">
        <v>0</v>
      </c>
    </row>
    <row r="44" spans="2:17" ht="34.5" thickBot="1">
      <c r="B44" s="125"/>
      <c r="C44" s="10"/>
      <c r="D44" s="22" t="s">
        <v>10</v>
      </c>
      <c r="E44" s="35">
        <f t="shared" si="2"/>
        <v>21958.788</v>
      </c>
      <c r="F44" s="24">
        <v>1200</v>
      </c>
      <c r="G44" s="24">
        <v>1200</v>
      </c>
      <c r="H44" s="24">
        <v>1200</v>
      </c>
      <c r="I44" s="24">
        <v>1200</v>
      </c>
      <c r="J44" s="24">
        <v>1200</v>
      </c>
      <c r="K44" s="24">
        <v>1650</v>
      </c>
      <c r="L44" s="24">
        <v>2250</v>
      </c>
      <c r="M44" s="24">
        <v>2640</v>
      </c>
      <c r="N44" s="24">
        <v>2910</v>
      </c>
      <c r="O44" s="24">
        <v>3000</v>
      </c>
      <c r="P44" s="36">
        <v>508.78800000000001</v>
      </c>
      <c r="Q44" s="36">
        <v>3000</v>
      </c>
    </row>
    <row r="45" spans="2:17" ht="45.75" thickBot="1">
      <c r="B45" s="128"/>
      <c r="C45" s="6"/>
      <c r="D45" s="22" t="s">
        <v>11</v>
      </c>
      <c r="E45" s="37">
        <f t="shared" si="2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9">
        <v>0</v>
      </c>
      <c r="Q45" s="39">
        <v>0</v>
      </c>
    </row>
    <row r="46" spans="2:17" ht="15.75" customHeight="1" thickBot="1">
      <c r="B46" s="124" t="s">
        <v>25</v>
      </c>
      <c r="C46" s="124" t="s">
        <v>26</v>
      </c>
      <c r="D46" s="19" t="s">
        <v>14</v>
      </c>
      <c r="E46" s="40">
        <f t="shared" si="2"/>
        <v>1330.7315999999998</v>
      </c>
      <c r="F46" s="41">
        <f t="shared" ref="F46:P46" si="19">SUM(F47:F50)</f>
        <v>0</v>
      </c>
      <c r="G46" s="41">
        <f t="shared" si="19"/>
        <v>15</v>
      </c>
      <c r="H46" s="41">
        <f t="shared" si="19"/>
        <v>41.133200000000002</v>
      </c>
      <c r="I46" s="41">
        <f t="shared" si="19"/>
        <v>161.3964</v>
      </c>
      <c r="J46" s="41">
        <f t="shared" si="19"/>
        <v>659.94399999999996</v>
      </c>
      <c r="K46" s="41">
        <f t="shared" si="19"/>
        <v>24.228000000000002</v>
      </c>
      <c r="L46" s="41">
        <f t="shared" si="19"/>
        <v>75.930000000000007</v>
      </c>
      <c r="M46" s="41">
        <f t="shared" si="19"/>
        <v>103.1</v>
      </c>
      <c r="N46" s="41">
        <f t="shared" si="19"/>
        <v>150</v>
      </c>
      <c r="O46" s="41">
        <f t="shared" si="19"/>
        <v>100</v>
      </c>
      <c r="P46" s="50">
        <f t="shared" si="19"/>
        <v>0</v>
      </c>
      <c r="Q46" s="50">
        <f t="shared" ref="Q46" si="20">SUM(Q47:Q50)</f>
        <v>0</v>
      </c>
    </row>
    <row r="47" spans="2:17" ht="21.75" thickBot="1">
      <c r="B47" s="125"/>
      <c r="C47" s="125"/>
      <c r="D47" s="19" t="s">
        <v>8</v>
      </c>
      <c r="E47" s="34">
        <f t="shared" si="2"/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36">
        <v>0</v>
      </c>
      <c r="Q47" s="36">
        <v>0</v>
      </c>
    </row>
    <row r="48" spans="2:17" ht="21.75" thickBot="1">
      <c r="B48" s="125"/>
      <c r="C48" s="125"/>
      <c r="D48" s="19" t="s">
        <v>9</v>
      </c>
      <c r="E48" s="34">
        <f t="shared" si="2"/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36">
        <v>0</v>
      </c>
      <c r="Q48" s="36">
        <v>0</v>
      </c>
    </row>
    <row r="49" spans="2:17" ht="42.75" thickBot="1">
      <c r="B49" s="125"/>
      <c r="C49" s="125"/>
      <c r="D49" s="19" t="s">
        <v>27</v>
      </c>
      <c r="E49" s="34">
        <f t="shared" si="2"/>
        <v>1330.7315999999998</v>
      </c>
      <c r="F49" s="23">
        <f>SUM(F55+F60+F65+F70)</f>
        <v>0</v>
      </c>
      <c r="G49" s="23">
        <f t="shared" ref="G49:O49" si="21">SUM(G55+G60+G65+G70)</f>
        <v>15</v>
      </c>
      <c r="H49" s="23">
        <f t="shared" si="21"/>
        <v>41.133200000000002</v>
      </c>
      <c r="I49" s="23">
        <f t="shared" si="21"/>
        <v>161.3964</v>
      </c>
      <c r="J49" s="23">
        <f t="shared" si="21"/>
        <v>659.94399999999996</v>
      </c>
      <c r="K49" s="23">
        <f t="shared" si="21"/>
        <v>24.228000000000002</v>
      </c>
      <c r="L49" s="23">
        <f t="shared" si="21"/>
        <v>75.930000000000007</v>
      </c>
      <c r="M49" s="23">
        <f t="shared" si="21"/>
        <v>103.1</v>
      </c>
      <c r="N49" s="23">
        <f t="shared" si="21"/>
        <v>150</v>
      </c>
      <c r="O49" s="23">
        <f t="shared" si="21"/>
        <v>100</v>
      </c>
      <c r="P49" s="36">
        <v>0</v>
      </c>
      <c r="Q49" s="36">
        <v>0</v>
      </c>
    </row>
    <row r="50" spans="2:17" ht="53.25" thickBot="1">
      <c r="B50" s="125"/>
      <c r="C50" s="125"/>
      <c r="D50" s="17" t="s">
        <v>28</v>
      </c>
      <c r="E50" s="45">
        <f t="shared" si="2"/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39">
        <v>0</v>
      </c>
      <c r="Q50" s="39">
        <v>0</v>
      </c>
    </row>
    <row r="51" spans="2:17" ht="54" customHeight="1" thickBot="1">
      <c r="B51" s="125"/>
      <c r="C51" s="126" t="s">
        <v>37</v>
      </c>
      <c r="D51" s="120" t="s">
        <v>29</v>
      </c>
      <c r="E51" s="116">
        <f t="shared" si="2"/>
        <v>438.3184</v>
      </c>
      <c r="F51" s="122">
        <v>0</v>
      </c>
      <c r="G51" s="122">
        <v>0</v>
      </c>
      <c r="H51" s="122">
        <v>41.133200000000002</v>
      </c>
      <c r="I51" s="122">
        <v>8.9832000000000001</v>
      </c>
      <c r="J51" s="122">
        <v>9.9440000000000008</v>
      </c>
      <c r="K51" s="122">
        <v>24.228000000000002</v>
      </c>
      <c r="L51" s="122">
        <v>75.930000000000007</v>
      </c>
      <c r="M51" s="122">
        <v>28.1</v>
      </c>
      <c r="N51" s="122">
        <v>150</v>
      </c>
      <c r="O51" s="122">
        <v>100</v>
      </c>
      <c r="P51" s="50">
        <v>0</v>
      </c>
      <c r="Q51" s="50">
        <v>0</v>
      </c>
    </row>
    <row r="52" spans="2:17" ht="15" hidden="1" customHeight="1">
      <c r="B52" s="125"/>
      <c r="C52" s="118"/>
      <c r="D52" s="121"/>
      <c r="E52" s="117">
        <f t="shared" si="2"/>
        <v>0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36">
        <v>0</v>
      </c>
      <c r="Q52" s="36">
        <v>0</v>
      </c>
    </row>
    <row r="53" spans="2:17" ht="23.25" thickBot="1">
      <c r="B53" s="125"/>
      <c r="C53" s="118"/>
      <c r="D53" s="55" t="s">
        <v>8</v>
      </c>
      <c r="E53" s="35">
        <f t="shared" si="2"/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36">
        <v>0</v>
      </c>
      <c r="Q53" s="36">
        <v>0</v>
      </c>
    </row>
    <row r="54" spans="2:17" ht="23.25" thickBot="1">
      <c r="B54" s="125"/>
      <c r="C54" s="118"/>
      <c r="D54" s="55" t="s">
        <v>9</v>
      </c>
      <c r="E54" s="35">
        <f t="shared" si="2"/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36">
        <v>0</v>
      </c>
      <c r="Q54" s="36">
        <v>0</v>
      </c>
    </row>
    <row r="55" spans="2:17" ht="34.5" thickBot="1">
      <c r="B55" s="125"/>
      <c r="C55" s="118"/>
      <c r="D55" s="55" t="s">
        <v>10</v>
      </c>
      <c r="E55" s="35">
        <f t="shared" si="2"/>
        <v>438.3184</v>
      </c>
      <c r="F55" s="24">
        <v>0</v>
      </c>
      <c r="G55" s="24">
        <v>0</v>
      </c>
      <c r="H55" s="24">
        <v>41.133200000000002</v>
      </c>
      <c r="I55" s="24">
        <v>8.9832000000000001</v>
      </c>
      <c r="J55" s="24">
        <v>9.9440000000000008</v>
      </c>
      <c r="K55" s="24">
        <v>24.228000000000002</v>
      </c>
      <c r="L55" s="24">
        <v>75.930000000000007</v>
      </c>
      <c r="M55" s="24">
        <v>28.1</v>
      </c>
      <c r="N55" s="24">
        <v>150</v>
      </c>
      <c r="O55" s="24">
        <v>100</v>
      </c>
      <c r="P55" s="36">
        <v>0</v>
      </c>
      <c r="Q55" s="36">
        <v>0</v>
      </c>
    </row>
    <row r="56" spans="2:17" ht="45.75" thickBot="1">
      <c r="B56" s="125"/>
      <c r="C56" s="119"/>
      <c r="D56" s="18" t="s">
        <v>11</v>
      </c>
      <c r="E56" s="37">
        <f t="shared" si="2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9">
        <v>0</v>
      </c>
      <c r="Q56" s="39">
        <v>0</v>
      </c>
    </row>
    <row r="57" spans="2:17" ht="23.25" thickBot="1">
      <c r="B57" s="125"/>
      <c r="C57" s="11" t="s">
        <v>30</v>
      </c>
      <c r="D57" s="22" t="s">
        <v>14</v>
      </c>
      <c r="E57" s="48">
        <f t="shared" si="2"/>
        <v>197.41320000000002</v>
      </c>
      <c r="F57" s="49">
        <v>0</v>
      </c>
      <c r="G57" s="49">
        <v>15</v>
      </c>
      <c r="H57" s="49">
        <v>0</v>
      </c>
      <c r="I57" s="49">
        <v>107.4132</v>
      </c>
      <c r="J57" s="49">
        <v>0</v>
      </c>
      <c r="K57" s="49">
        <v>0</v>
      </c>
      <c r="L57" s="49">
        <v>0</v>
      </c>
      <c r="M57" s="49">
        <v>75</v>
      </c>
      <c r="N57" s="49">
        <v>0</v>
      </c>
      <c r="O57" s="49">
        <v>0</v>
      </c>
      <c r="P57" s="50">
        <v>0</v>
      </c>
      <c r="Q57" s="50">
        <v>0</v>
      </c>
    </row>
    <row r="58" spans="2:17" ht="22.5" customHeight="1" thickBot="1">
      <c r="B58" s="125"/>
      <c r="C58" s="114" t="s">
        <v>31</v>
      </c>
      <c r="D58" s="22" t="s">
        <v>8</v>
      </c>
      <c r="E58" s="35">
        <f t="shared" si="2"/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36">
        <v>0</v>
      </c>
      <c r="Q58" s="36">
        <v>0</v>
      </c>
    </row>
    <row r="59" spans="2:17" ht="23.25" thickBot="1">
      <c r="B59" s="125"/>
      <c r="C59" s="114"/>
      <c r="D59" s="22" t="s">
        <v>9</v>
      </c>
      <c r="E59" s="35">
        <f t="shared" si="2"/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36">
        <v>0</v>
      </c>
      <c r="Q59" s="36">
        <v>0</v>
      </c>
    </row>
    <row r="60" spans="2:17" ht="34.5" thickBot="1">
      <c r="B60" s="125"/>
      <c r="C60" s="114"/>
      <c r="D60" s="22" t="s">
        <v>10</v>
      </c>
      <c r="E60" s="35">
        <f t="shared" si="2"/>
        <v>197.41320000000002</v>
      </c>
      <c r="F60" s="24">
        <v>0</v>
      </c>
      <c r="G60" s="24">
        <v>15</v>
      </c>
      <c r="H60" s="24">
        <v>0</v>
      </c>
      <c r="I60" s="24">
        <v>107.4132</v>
      </c>
      <c r="J60" s="24">
        <v>0</v>
      </c>
      <c r="K60" s="24">
        <v>0</v>
      </c>
      <c r="L60" s="24">
        <v>0</v>
      </c>
      <c r="M60" s="24">
        <v>75</v>
      </c>
      <c r="N60" s="24">
        <v>0</v>
      </c>
      <c r="O60" s="24">
        <v>0</v>
      </c>
      <c r="P60" s="36">
        <v>0</v>
      </c>
      <c r="Q60" s="36">
        <v>0</v>
      </c>
    </row>
    <row r="61" spans="2:17" ht="45.75" thickBot="1">
      <c r="B61" s="125"/>
      <c r="C61" s="115"/>
      <c r="D61" s="21" t="s">
        <v>11</v>
      </c>
      <c r="E61" s="37">
        <f t="shared" si="2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9">
        <v>0</v>
      </c>
      <c r="Q61" s="39">
        <v>0</v>
      </c>
    </row>
    <row r="62" spans="2:17" ht="23.25" thickBot="1">
      <c r="B62" s="125"/>
      <c r="C62" s="21" t="s">
        <v>32</v>
      </c>
      <c r="D62" s="55" t="s">
        <v>14</v>
      </c>
      <c r="E62" s="48">
        <f t="shared" si="2"/>
        <v>45</v>
      </c>
      <c r="F62" s="49">
        <v>0</v>
      </c>
      <c r="G62" s="49">
        <v>0</v>
      </c>
      <c r="H62" s="49">
        <v>0</v>
      </c>
      <c r="I62" s="49">
        <v>45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50">
        <v>0</v>
      </c>
      <c r="Q62" s="50">
        <v>0</v>
      </c>
    </row>
    <row r="63" spans="2:17" ht="42" customHeight="1" thickBot="1">
      <c r="B63" s="125"/>
      <c r="C63" s="118" t="s">
        <v>33</v>
      </c>
      <c r="D63" s="55" t="s">
        <v>8</v>
      </c>
      <c r="E63" s="35">
        <f t="shared" si="2"/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36">
        <v>0</v>
      </c>
      <c r="Q63" s="36">
        <v>0</v>
      </c>
    </row>
    <row r="64" spans="2:17" ht="23.25" thickBot="1">
      <c r="B64" s="125"/>
      <c r="C64" s="118"/>
      <c r="D64" s="55" t="s">
        <v>9</v>
      </c>
      <c r="E64" s="35">
        <f t="shared" si="2"/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36">
        <v>0</v>
      </c>
      <c r="Q64" s="36">
        <v>0</v>
      </c>
    </row>
    <row r="65" spans="2:17" ht="34.5" thickBot="1">
      <c r="B65" s="125"/>
      <c r="C65" s="118"/>
      <c r="D65" s="55" t="s">
        <v>10</v>
      </c>
      <c r="E65" s="35">
        <f t="shared" si="2"/>
        <v>45</v>
      </c>
      <c r="F65" s="24">
        <v>0</v>
      </c>
      <c r="G65" s="24">
        <v>0</v>
      </c>
      <c r="H65" s="24">
        <v>0</v>
      </c>
      <c r="I65" s="24">
        <v>45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36">
        <v>0</v>
      </c>
      <c r="Q65" s="36">
        <v>0</v>
      </c>
    </row>
    <row r="66" spans="2:17" ht="45.75" thickBot="1">
      <c r="B66" s="128"/>
      <c r="C66" s="119"/>
      <c r="D66" s="55" t="s">
        <v>11</v>
      </c>
      <c r="E66" s="37">
        <f t="shared" si="2"/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9">
        <v>0</v>
      </c>
      <c r="Q66" s="39">
        <v>0</v>
      </c>
    </row>
    <row r="67" spans="2:17" ht="23.25" thickBot="1">
      <c r="B67" s="124"/>
      <c r="C67" s="11" t="s">
        <v>34</v>
      </c>
      <c r="D67" s="22" t="s">
        <v>14</v>
      </c>
      <c r="E67" s="48">
        <f t="shared" si="2"/>
        <v>650</v>
      </c>
      <c r="F67" s="49">
        <v>0</v>
      </c>
      <c r="G67" s="49">
        <v>0</v>
      </c>
      <c r="H67" s="49">
        <v>0</v>
      </c>
      <c r="I67" s="49">
        <v>0</v>
      </c>
      <c r="J67" s="49">
        <v>650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50">
        <v>0</v>
      </c>
      <c r="Q67" s="50">
        <v>0</v>
      </c>
    </row>
    <row r="68" spans="2:17" ht="24.75" customHeight="1" thickBot="1">
      <c r="B68" s="125"/>
      <c r="C68" s="114" t="s">
        <v>35</v>
      </c>
      <c r="D68" s="22" t="s">
        <v>8</v>
      </c>
      <c r="E68" s="35">
        <f t="shared" si="2"/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36">
        <v>0</v>
      </c>
      <c r="Q68" s="36">
        <v>0</v>
      </c>
    </row>
    <row r="69" spans="2:17" ht="23.25" thickBot="1">
      <c r="B69" s="125"/>
      <c r="C69" s="114"/>
      <c r="D69" s="22" t="s">
        <v>9</v>
      </c>
      <c r="E69" s="35">
        <f t="shared" si="2"/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36">
        <v>0</v>
      </c>
      <c r="Q69" s="36">
        <v>0</v>
      </c>
    </row>
    <row r="70" spans="2:17" ht="34.5" thickBot="1">
      <c r="B70" s="125"/>
      <c r="C70" s="114"/>
      <c r="D70" s="22" t="s">
        <v>10</v>
      </c>
      <c r="E70" s="35">
        <f t="shared" si="2"/>
        <v>650</v>
      </c>
      <c r="F70" s="24">
        <v>0</v>
      </c>
      <c r="G70" s="24">
        <v>0</v>
      </c>
      <c r="H70" s="24">
        <v>0</v>
      </c>
      <c r="I70" s="24">
        <v>0</v>
      </c>
      <c r="J70" s="24">
        <v>650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36">
        <v>0</v>
      </c>
      <c r="Q70" s="36">
        <v>0</v>
      </c>
    </row>
    <row r="71" spans="2:17" ht="45.75" thickBot="1">
      <c r="B71" s="128"/>
      <c r="C71" s="115"/>
      <c r="D71" s="22" t="s">
        <v>11</v>
      </c>
      <c r="E71" s="37">
        <f t="shared" si="2"/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9">
        <v>0</v>
      </c>
      <c r="Q71" s="39">
        <v>0</v>
      </c>
    </row>
  </sheetData>
  <mergeCells count="47">
    <mergeCell ref="Q33:Q34"/>
    <mergeCell ref="E7:Q8"/>
    <mergeCell ref="B10:B14"/>
    <mergeCell ref="C10:C14"/>
    <mergeCell ref="B15:B19"/>
    <mergeCell ref="C15:C19"/>
    <mergeCell ref="J33:J34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88"/>
  <sheetViews>
    <sheetView topLeftCell="A19" workbookViewId="0">
      <selection activeCell="O9" sqref="O9"/>
    </sheetView>
  </sheetViews>
  <sheetFormatPr defaultRowHeight="1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</cols>
  <sheetData>
    <row r="2" spans="1:17">
      <c r="N2" s="1" t="s">
        <v>38</v>
      </c>
    </row>
    <row r="3" spans="1:17">
      <c r="B3" s="2"/>
      <c r="M3" t="s">
        <v>86</v>
      </c>
    </row>
    <row r="4" spans="1:17">
      <c r="A4" s="148" t="s">
        <v>39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20"/>
    </row>
    <row r="5" spans="1:17" ht="15.75" thickBot="1">
      <c r="B5" s="2"/>
    </row>
    <row r="6" spans="1:17" ht="42.75" customHeight="1">
      <c r="B6" s="124" t="s">
        <v>2</v>
      </c>
      <c r="C6" s="124" t="s">
        <v>3</v>
      </c>
      <c r="D6" s="130" t="s">
        <v>4</v>
      </c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2"/>
    </row>
    <row r="7" spans="1:17" ht="4.5" customHeight="1" thickBot="1">
      <c r="B7" s="125"/>
      <c r="C7" s="125"/>
      <c r="D7" s="133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5"/>
    </row>
    <row r="8" spans="1:17" ht="21.75" thickBot="1">
      <c r="B8" s="128"/>
      <c r="C8" s="128"/>
      <c r="D8" s="44" t="s">
        <v>101</v>
      </c>
      <c r="E8" s="75">
        <v>2015</v>
      </c>
      <c r="F8" s="75">
        <v>2016</v>
      </c>
      <c r="G8" s="75">
        <v>2017</v>
      </c>
      <c r="H8" s="75">
        <v>2018</v>
      </c>
      <c r="I8" s="75">
        <v>2019</v>
      </c>
      <c r="J8" s="75">
        <v>2020</v>
      </c>
      <c r="K8" s="75">
        <v>2021</v>
      </c>
      <c r="L8" s="75">
        <v>2022</v>
      </c>
      <c r="M8" s="130">
        <v>2023</v>
      </c>
      <c r="N8" s="132"/>
      <c r="O8" s="69">
        <v>2024</v>
      </c>
      <c r="P8" s="69">
        <v>2025</v>
      </c>
      <c r="Q8" s="69">
        <v>2026</v>
      </c>
    </row>
    <row r="9" spans="1:17" ht="23.25" customHeight="1" thickBot="1">
      <c r="B9" s="124" t="s">
        <v>52</v>
      </c>
      <c r="C9" s="19" t="s">
        <v>14</v>
      </c>
      <c r="D9" s="101">
        <f>SUM(E9:Q9)</f>
        <v>131088.01608</v>
      </c>
      <c r="E9" s="40">
        <f>SUM(E10:E13)</f>
        <v>0</v>
      </c>
      <c r="F9" s="79">
        <f t="shared" ref="F9:O9" si="0">SUM(F10:F13)</f>
        <v>40</v>
      </c>
      <c r="G9" s="79">
        <f t="shared" si="0"/>
        <v>0</v>
      </c>
      <c r="H9" s="79">
        <f t="shared" si="0"/>
        <v>6241</v>
      </c>
      <c r="I9" s="79">
        <f t="shared" si="0"/>
        <v>9433.5545099999999</v>
      </c>
      <c r="J9" s="79">
        <f t="shared" si="0"/>
        <v>8166.2326999999996</v>
      </c>
      <c r="K9" s="79">
        <f t="shared" si="0"/>
        <v>17610.749400000001</v>
      </c>
      <c r="L9" s="79">
        <f t="shared" si="0"/>
        <v>12650.142980000001</v>
      </c>
      <c r="M9" s="144">
        <f>SUM(M10:M13)</f>
        <v>23720.452490000003</v>
      </c>
      <c r="N9" s="144">
        <f t="shared" si="0"/>
        <v>0</v>
      </c>
      <c r="O9" s="79">
        <f t="shared" si="0"/>
        <v>13289.3</v>
      </c>
      <c r="P9" s="95">
        <f>SUM(P10:P13)</f>
        <v>29600.851999999999</v>
      </c>
      <c r="Q9" s="99">
        <f>SUM(Q10:Q13)</f>
        <v>10335.732</v>
      </c>
    </row>
    <row r="10" spans="1:17" ht="42.75" customHeight="1" thickBot="1">
      <c r="B10" s="125"/>
      <c r="C10" s="19" t="s">
        <v>8</v>
      </c>
      <c r="D10" s="102">
        <f t="shared" ref="D10:D73" si="1">SUM(E10:Q10)</f>
        <v>0</v>
      </c>
      <c r="E10" s="34">
        <f>SUM(E15+E20+E25+E30+E60+E65)</f>
        <v>0</v>
      </c>
      <c r="F10" s="70">
        <f t="shared" ref="F10:Q10" si="2">SUM(F15+F20+F25+F30+F60+F65)</f>
        <v>0</v>
      </c>
      <c r="G10" s="70">
        <f t="shared" si="2"/>
        <v>0</v>
      </c>
      <c r="H10" s="70">
        <f t="shared" si="2"/>
        <v>0</v>
      </c>
      <c r="I10" s="70">
        <f t="shared" si="2"/>
        <v>0</v>
      </c>
      <c r="J10" s="70">
        <f t="shared" si="2"/>
        <v>0</v>
      </c>
      <c r="K10" s="70">
        <f t="shared" si="2"/>
        <v>0</v>
      </c>
      <c r="L10" s="70">
        <f t="shared" si="2"/>
        <v>0</v>
      </c>
      <c r="M10" s="127">
        <f t="shared" si="2"/>
        <v>0</v>
      </c>
      <c r="N10" s="127">
        <f t="shared" si="2"/>
        <v>0</v>
      </c>
      <c r="O10" s="70">
        <f t="shared" si="2"/>
        <v>0</v>
      </c>
      <c r="P10" s="87">
        <f t="shared" si="2"/>
        <v>0</v>
      </c>
      <c r="Q10" s="100">
        <f t="shared" si="2"/>
        <v>0</v>
      </c>
    </row>
    <row r="11" spans="1:17" ht="21.75" thickBot="1">
      <c r="B11" s="125"/>
      <c r="C11" s="19" t="s">
        <v>9</v>
      </c>
      <c r="D11" s="102">
        <f t="shared" si="1"/>
        <v>18975.758999999998</v>
      </c>
      <c r="E11" s="34">
        <f>SUM(E16+E21+E26+E31+E61+E66)</f>
        <v>0</v>
      </c>
      <c r="F11" s="70">
        <f t="shared" ref="F11:O11" si="3">SUM(F16+F21+F26+F31+F61+F66)</f>
        <v>0</v>
      </c>
      <c r="G11" s="70">
        <f t="shared" si="3"/>
        <v>0</v>
      </c>
      <c r="H11" s="70">
        <f t="shared" si="3"/>
        <v>0</v>
      </c>
      <c r="I11" s="70">
        <f t="shared" si="3"/>
        <v>0</v>
      </c>
      <c r="J11" s="70">
        <f t="shared" si="3"/>
        <v>0</v>
      </c>
      <c r="K11" s="70">
        <f t="shared" si="3"/>
        <v>0</v>
      </c>
      <c r="L11" s="70">
        <f t="shared" si="3"/>
        <v>0</v>
      </c>
      <c r="M11" s="127">
        <f t="shared" si="3"/>
        <v>0</v>
      </c>
      <c r="N11" s="127">
        <f t="shared" si="3"/>
        <v>0</v>
      </c>
      <c r="O11" s="70">
        <f t="shared" si="3"/>
        <v>0</v>
      </c>
      <c r="P11" s="87">
        <f>SUM(P16+P21+P26+P31+P61+P66)</f>
        <v>18975.758999999998</v>
      </c>
      <c r="Q11" s="100">
        <f>SUM(Q16+Q21+Q26+Q31+Q61+Q66)</f>
        <v>0</v>
      </c>
    </row>
    <row r="12" spans="1:17" ht="32.25" thickBot="1">
      <c r="B12" s="125"/>
      <c r="C12" s="19" t="s">
        <v>10</v>
      </c>
      <c r="D12" s="102">
        <f t="shared" si="1"/>
        <v>108612.25708000002</v>
      </c>
      <c r="E12" s="34">
        <f>SUM(E17+E22+E27+E32+E62+E67)</f>
        <v>0</v>
      </c>
      <c r="F12" s="70">
        <f t="shared" ref="F12:Q12" si="4">SUM(F17+F22+F27+F32+F62+F67)</f>
        <v>40</v>
      </c>
      <c r="G12" s="70">
        <f t="shared" si="4"/>
        <v>0</v>
      </c>
      <c r="H12" s="70">
        <f t="shared" si="4"/>
        <v>3241</v>
      </c>
      <c r="I12" s="70">
        <f t="shared" si="4"/>
        <v>9433.5545099999999</v>
      </c>
      <c r="J12" s="70">
        <f t="shared" si="4"/>
        <v>7666.2326999999996</v>
      </c>
      <c r="K12" s="70">
        <f t="shared" si="4"/>
        <v>17610.749400000001</v>
      </c>
      <c r="L12" s="70">
        <f t="shared" si="4"/>
        <v>12650.142980000001</v>
      </c>
      <c r="M12" s="127">
        <f>SUM(M17+M22+M27+M32+M62)</f>
        <v>23720.452490000003</v>
      </c>
      <c r="N12" s="127">
        <f t="shared" si="4"/>
        <v>0</v>
      </c>
      <c r="O12" s="70">
        <f t="shared" si="4"/>
        <v>13289.3</v>
      </c>
      <c r="P12" s="87">
        <f t="shared" si="4"/>
        <v>10625.093000000001</v>
      </c>
      <c r="Q12" s="100">
        <f t="shared" si="4"/>
        <v>10335.732</v>
      </c>
    </row>
    <row r="13" spans="1:17" ht="60" customHeight="1" thickBot="1">
      <c r="B13" s="128"/>
      <c r="C13" s="19" t="s">
        <v>11</v>
      </c>
      <c r="D13" s="103">
        <f t="shared" si="1"/>
        <v>3500</v>
      </c>
      <c r="E13" s="45">
        <f>SUM(E18+E23+E28+E33+E63+E68)</f>
        <v>0</v>
      </c>
      <c r="F13" s="46">
        <f t="shared" ref="F13:O13" si="5">SUM(F18+F23+F28+F33+F63+F68)</f>
        <v>0</v>
      </c>
      <c r="G13" s="46">
        <f t="shared" si="5"/>
        <v>0</v>
      </c>
      <c r="H13" s="46">
        <f t="shared" si="5"/>
        <v>3000</v>
      </c>
      <c r="I13" s="46">
        <f t="shared" si="5"/>
        <v>0</v>
      </c>
      <c r="J13" s="46">
        <f t="shared" si="5"/>
        <v>500</v>
      </c>
      <c r="K13" s="46">
        <f t="shared" si="5"/>
        <v>0</v>
      </c>
      <c r="L13" s="46">
        <f t="shared" si="5"/>
        <v>0</v>
      </c>
      <c r="M13" s="147">
        <f t="shared" si="5"/>
        <v>0</v>
      </c>
      <c r="N13" s="147">
        <f t="shared" si="5"/>
        <v>0</v>
      </c>
      <c r="O13" s="46">
        <f t="shared" si="5"/>
        <v>0</v>
      </c>
      <c r="P13" s="105">
        <v>0</v>
      </c>
      <c r="Q13" s="106">
        <v>0</v>
      </c>
    </row>
    <row r="14" spans="1:17" ht="21" customHeight="1" thickBot="1">
      <c r="B14" s="140" t="s">
        <v>53</v>
      </c>
      <c r="C14" s="22" t="s">
        <v>14</v>
      </c>
      <c r="D14" s="76">
        <f t="shared" si="1"/>
        <v>46379.009969999999</v>
      </c>
      <c r="E14" s="104">
        <f>SUM(E15:E18)</f>
        <v>0</v>
      </c>
      <c r="F14" s="104">
        <f t="shared" ref="F14:P14" si="6">SUM(F15:F18)</f>
        <v>40</v>
      </c>
      <c r="G14" s="104">
        <f t="shared" si="6"/>
        <v>0</v>
      </c>
      <c r="H14" s="104">
        <f t="shared" si="6"/>
        <v>100</v>
      </c>
      <c r="I14" s="104">
        <f t="shared" si="6"/>
        <v>756</v>
      </c>
      <c r="J14" s="104">
        <f t="shared" si="6"/>
        <v>1680</v>
      </c>
      <c r="K14" s="104">
        <f t="shared" si="6"/>
        <v>1700</v>
      </c>
      <c r="L14" s="104">
        <f t="shared" si="6"/>
        <v>3566.8022799999999</v>
      </c>
      <c r="M14" s="146">
        <f t="shared" si="6"/>
        <v>4673.3436899999997</v>
      </c>
      <c r="N14" s="146">
        <f t="shared" si="6"/>
        <v>0</v>
      </c>
      <c r="O14" s="104">
        <f t="shared" si="6"/>
        <v>13289.3</v>
      </c>
      <c r="P14" s="74">
        <f t="shared" si="6"/>
        <v>10237.832</v>
      </c>
      <c r="Q14" s="74">
        <f>SUM(Q15:Q18)</f>
        <v>10335.732</v>
      </c>
    </row>
    <row r="15" spans="1:17" ht="36" customHeight="1" thickBot="1">
      <c r="B15" s="141"/>
      <c r="C15" s="22" t="s">
        <v>8</v>
      </c>
      <c r="D15" s="77">
        <f t="shared" si="1"/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123">
        <v>0</v>
      </c>
      <c r="N15" s="123"/>
      <c r="O15" s="72">
        <v>0</v>
      </c>
      <c r="P15" s="36">
        <v>0</v>
      </c>
      <c r="Q15" s="36">
        <v>0</v>
      </c>
    </row>
    <row r="16" spans="1:17" ht="23.25" thickBot="1">
      <c r="B16" s="141"/>
      <c r="C16" s="22" t="s">
        <v>9</v>
      </c>
      <c r="D16" s="77">
        <f t="shared" si="1"/>
        <v>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123">
        <v>0</v>
      </c>
      <c r="N16" s="123"/>
      <c r="O16" s="72">
        <v>0</v>
      </c>
      <c r="P16" s="36">
        <v>0</v>
      </c>
      <c r="Q16" s="36">
        <v>0</v>
      </c>
    </row>
    <row r="17" spans="2:17" ht="39.75" customHeight="1" thickBot="1">
      <c r="B17" s="141"/>
      <c r="C17" s="22" t="s">
        <v>10</v>
      </c>
      <c r="D17" s="77">
        <f t="shared" si="1"/>
        <v>46379.009969999999</v>
      </c>
      <c r="E17" s="72">
        <v>0</v>
      </c>
      <c r="F17" s="72">
        <v>40</v>
      </c>
      <c r="G17" s="72">
        <v>0</v>
      </c>
      <c r="H17" s="72">
        <v>100</v>
      </c>
      <c r="I17" s="72">
        <v>756</v>
      </c>
      <c r="J17" s="72">
        <v>1680</v>
      </c>
      <c r="K17" s="72">
        <v>1700</v>
      </c>
      <c r="L17" s="72">
        <v>3566.8022799999999</v>
      </c>
      <c r="M17" s="123">
        <v>4673.3436899999997</v>
      </c>
      <c r="N17" s="123"/>
      <c r="O17" s="72">
        <v>13289.3</v>
      </c>
      <c r="P17" s="36">
        <v>10237.832</v>
      </c>
      <c r="Q17" s="36">
        <v>10335.732</v>
      </c>
    </row>
    <row r="18" spans="2:17" ht="44.25" customHeight="1" thickBot="1">
      <c r="B18" s="142"/>
      <c r="C18" s="22" t="s">
        <v>11</v>
      </c>
      <c r="D18" s="51">
        <f t="shared" si="1"/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78">
        <v>0</v>
      </c>
      <c r="M18" s="145">
        <v>0</v>
      </c>
      <c r="N18" s="145"/>
      <c r="O18" s="78">
        <v>0</v>
      </c>
      <c r="P18" s="47">
        <v>0</v>
      </c>
      <c r="Q18" s="73">
        <v>0</v>
      </c>
    </row>
    <row r="19" spans="2:17" ht="20.25" customHeight="1" thickBot="1">
      <c r="B19" s="140" t="s">
        <v>54</v>
      </c>
      <c r="C19" s="22" t="s">
        <v>14</v>
      </c>
      <c r="D19" s="76">
        <f t="shared" si="1"/>
        <v>341</v>
      </c>
      <c r="E19" s="71">
        <f>SUM(E20:E23)</f>
        <v>0</v>
      </c>
      <c r="F19" s="71">
        <f t="shared" ref="F19:P19" si="7">SUM(F20:F23)</f>
        <v>0</v>
      </c>
      <c r="G19" s="71">
        <f t="shared" si="7"/>
        <v>0</v>
      </c>
      <c r="H19" s="71">
        <f t="shared" si="7"/>
        <v>141</v>
      </c>
      <c r="I19" s="71">
        <f t="shared" si="7"/>
        <v>200</v>
      </c>
      <c r="J19" s="71">
        <f t="shared" si="7"/>
        <v>0</v>
      </c>
      <c r="K19" s="71">
        <f t="shared" si="7"/>
        <v>0</v>
      </c>
      <c r="L19" s="79">
        <f t="shared" si="7"/>
        <v>0</v>
      </c>
      <c r="M19" s="79">
        <f t="shared" si="7"/>
        <v>0</v>
      </c>
      <c r="N19" s="144">
        <f t="shared" si="7"/>
        <v>0</v>
      </c>
      <c r="O19" s="144">
        <f t="shared" si="7"/>
        <v>0</v>
      </c>
      <c r="P19" s="32">
        <f t="shared" si="7"/>
        <v>0</v>
      </c>
      <c r="Q19" s="32">
        <f t="shared" ref="Q19" si="8">SUM(Q20:Q23)</f>
        <v>0</v>
      </c>
    </row>
    <row r="20" spans="2:17" ht="23.25" thickBot="1">
      <c r="B20" s="141"/>
      <c r="C20" s="22" t="s">
        <v>8</v>
      </c>
      <c r="D20" s="77">
        <f t="shared" si="1"/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0">
        <v>0</v>
      </c>
      <c r="M20" s="70">
        <v>0</v>
      </c>
      <c r="N20" s="127">
        <v>0</v>
      </c>
      <c r="O20" s="127"/>
      <c r="P20" s="33">
        <v>0</v>
      </c>
      <c r="Q20" s="33">
        <v>0</v>
      </c>
    </row>
    <row r="21" spans="2:17" ht="23.25" thickBot="1">
      <c r="B21" s="141"/>
      <c r="C21" s="22" t="s">
        <v>9</v>
      </c>
      <c r="D21" s="77">
        <f t="shared" si="1"/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0">
        <v>0</v>
      </c>
      <c r="M21" s="70">
        <v>0</v>
      </c>
      <c r="N21" s="127">
        <v>0</v>
      </c>
      <c r="O21" s="127"/>
      <c r="P21" s="33">
        <v>0</v>
      </c>
      <c r="Q21" s="33">
        <v>0</v>
      </c>
    </row>
    <row r="22" spans="2:17" ht="38.25" customHeight="1" thickBot="1">
      <c r="B22" s="141"/>
      <c r="C22" s="22" t="s">
        <v>10</v>
      </c>
      <c r="D22" s="77">
        <f t="shared" si="1"/>
        <v>341</v>
      </c>
      <c r="E22" s="72">
        <v>0</v>
      </c>
      <c r="F22" s="72">
        <v>0</v>
      </c>
      <c r="G22" s="72">
        <v>0</v>
      </c>
      <c r="H22" s="72">
        <v>141</v>
      </c>
      <c r="I22" s="72">
        <v>200</v>
      </c>
      <c r="J22" s="72">
        <v>0</v>
      </c>
      <c r="K22" s="72">
        <v>0</v>
      </c>
      <c r="L22" s="70">
        <v>0</v>
      </c>
      <c r="M22" s="70">
        <v>0</v>
      </c>
      <c r="N22" s="127">
        <v>0</v>
      </c>
      <c r="O22" s="127"/>
      <c r="P22" s="33">
        <v>0</v>
      </c>
      <c r="Q22" s="33">
        <v>0</v>
      </c>
    </row>
    <row r="23" spans="2:17" ht="50.25" customHeight="1" thickBot="1">
      <c r="B23" s="142"/>
      <c r="C23" s="22" t="s">
        <v>11</v>
      </c>
      <c r="D23" s="51">
        <f t="shared" si="1"/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78">
        <v>0</v>
      </c>
      <c r="M23" s="78">
        <v>0</v>
      </c>
      <c r="N23" s="145">
        <v>0</v>
      </c>
      <c r="O23" s="145"/>
      <c r="P23" s="47">
        <v>0</v>
      </c>
      <c r="Q23" s="47">
        <v>0</v>
      </c>
    </row>
    <row r="24" spans="2:17" ht="21.75" customHeight="1" thickBot="1">
      <c r="B24" s="140" t="s">
        <v>55</v>
      </c>
      <c r="C24" s="22" t="s">
        <v>14</v>
      </c>
      <c r="D24" s="76">
        <f t="shared" si="1"/>
        <v>65004.986109999998</v>
      </c>
      <c r="E24" s="71">
        <f>SUM(E25:E28)</f>
        <v>0</v>
      </c>
      <c r="F24" s="71">
        <f t="shared" ref="F24:Q24" si="9">SUM(F25:F28)</f>
        <v>0</v>
      </c>
      <c r="G24" s="71">
        <f t="shared" si="9"/>
        <v>0</v>
      </c>
      <c r="H24" s="71">
        <f t="shared" si="9"/>
        <v>6000</v>
      </c>
      <c r="I24" s="71">
        <f>SUM(I25:I28)</f>
        <v>8477.5545099999999</v>
      </c>
      <c r="J24" s="71">
        <f t="shared" si="9"/>
        <v>6486.2326999999996</v>
      </c>
      <c r="K24" s="52">
        <f t="shared" si="9"/>
        <v>15910.749400000001</v>
      </c>
      <c r="L24" s="79">
        <f>SUM(L25:L28)</f>
        <v>9083.3407000000007</v>
      </c>
      <c r="M24" s="79">
        <f t="shared" si="9"/>
        <v>19047.108800000002</v>
      </c>
      <c r="N24" s="144">
        <f t="shared" si="9"/>
        <v>0</v>
      </c>
      <c r="O24" s="144">
        <f t="shared" si="9"/>
        <v>0</v>
      </c>
      <c r="P24" s="95">
        <f t="shared" si="9"/>
        <v>0</v>
      </c>
      <c r="Q24" s="108">
        <f t="shared" si="9"/>
        <v>0</v>
      </c>
    </row>
    <row r="25" spans="2:17" ht="23.25" thickBot="1">
      <c r="B25" s="141"/>
      <c r="C25" s="22" t="s">
        <v>8</v>
      </c>
      <c r="D25" s="77">
        <f t="shared" si="1"/>
        <v>0</v>
      </c>
      <c r="E25" s="72">
        <f>SUM(E35+E40+E45+E50+E55)</f>
        <v>0</v>
      </c>
      <c r="F25" s="72">
        <f t="shared" ref="F25:O25" si="10">SUM(F35+F40+F45+F50+F55)</f>
        <v>0</v>
      </c>
      <c r="G25" s="72">
        <f t="shared" si="10"/>
        <v>0</v>
      </c>
      <c r="H25" s="72">
        <f t="shared" si="10"/>
        <v>0</v>
      </c>
      <c r="I25" s="72">
        <f t="shared" si="10"/>
        <v>0</v>
      </c>
      <c r="J25" s="72">
        <f t="shared" si="10"/>
        <v>0</v>
      </c>
      <c r="K25" s="72">
        <f t="shared" si="10"/>
        <v>0</v>
      </c>
      <c r="L25" s="70">
        <f t="shared" si="10"/>
        <v>0</v>
      </c>
      <c r="M25" s="70">
        <f t="shared" si="10"/>
        <v>0</v>
      </c>
      <c r="N25" s="127">
        <f t="shared" si="10"/>
        <v>0</v>
      </c>
      <c r="O25" s="127">
        <f t="shared" si="10"/>
        <v>0</v>
      </c>
      <c r="P25" s="87">
        <v>0</v>
      </c>
      <c r="Q25" s="109">
        <v>0</v>
      </c>
    </row>
    <row r="26" spans="2:17" ht="23.25" thickBot="1">
      <c r="B26" s="141"/>
      <c r="C26" s="22" t="s">
        <v>9</v>
      </c>
      <c r="D26" s="77">
        <f t="shared" si="1"/>
        <v>0</v>
      </c>
      <c r="E26" s="72">
        <f>SUM(E36+E41+E46+E51+E56)</f>
        <v>0</v>
      </c>
      <c r="F26" s="72">
        <f t="shared" ref="F26:O26" si="11">SUM(F36+F41+F46+F51+F56)</f>
        <v>0</v>
      </c>
      <c r="G26" s="72">
        <f t="shared" si="11"/>
        <v>0</v>
      </c>
      <c r="H26" s="72">
        <f t="shared" si="11"/>
        <v>0</v>
      </c>
      <c r="I26" s="72">
        <f t="shared" si="11"/>
        <v>0</v>
      </c>
      <c r="J26" s="72">
        <f t="shared" si="11"/>
        <v>0</v>
      </c>
      <c r="K26" s="72">
        <f t="shared" si="11"/>
        <v>0</v>
      </c>
      <c r="L26" s="70">
        <f t="shared" si="11"/>
        <v>0</v>
      </c>
      <c r="M26" s="70">
        <f t="shared" si="11"/>
        <v>0</v>
      </c>
      <c r="N26" s="127">
        <f t="shared" si="11"/>
        <v>0</v>
      </c>
      <c r="O26" s="127">
        <f t="shared" si="11"/>
        <v>0</v>
      </c>
      <c r="P26" s="87">
        <v>0</v>
      </c>
      <c r="Q26" s="109">
        <v>0</v>
      </c>
    </row>
    <row r="27" spans="2:17" ht="34.5" thickBot="1">
      <c r="B27" s="141"/>
      <c r="C27" s="22" t="s">
        <v>10</v>
      </c>
      <c r="D27" s="77">
        <f t="shared" si="1"/>
        <v>61504.986109999998</v>
      </c>
      <c r="E27" s="72">
        <f>SUM(E37+E42+E47+E52+E57)</f>
        <v>0</v>
      </c>
      <c r="F27" s="72">
        <f t="shared" ref="F27:O27" si="12">SUM(F37+F42+F47+F52+F57)</f>
        <v>0</v>
      </c>
      <c r="G27" s="72">
        <f t="shared" si="12"/>
        <v>0</v>
      </c>
      <c r="H27" s="72">
        <f t="shared" si="12"/>
        <v>3000</v>
      </c>
      <c r="I27" s="72">
        <f>SUM(I37+I42+I47+I52+I57)</f>
        <v>8477.5545099999999</v>
      </c>
      <c r="J27" s="72">
        <f t="shared" si="12"/>
        <v>5986.2326999999996</v>
      </c>
      <c r="K27" s="72">
        <f t="shared" si="12"/>
        <v>15910.749400000001</v>
      </c>
      <c r="L27" s="70">
        <f t="shared" si="12"/>
        <v>9083.3407000000007</v>
      </c>
      <c r="M27" s="70">
        <f>SUM(M37+M42+M47+M52+M57+M67+M77+M82+M87+M72)</f>
        <v>19047.108800000002</v>
      </c>
      <c r="N27" s="127">
        <f t="shared" si="12"/>
        <v>0</v>
      </c>
      <c r="O27" s="127">
        <f t="shared" si="12"/>
        <v>0</v>
      </c>
      <c r="P27" s="87">
        <v>0</v>
      </c>
      <c r="Q27" s="109">
        <v>0</v>
      </c>
    </row>
    <row r="28" spans="2:17" ht="60.75" customHeight="1" thickBot="1">
      <c r="B28" s="142"/>
      <c r="C28" s="22" t="s">
        <v>11</v>
      </c>
      <c r="D28" s="37">
        <f t="shared" si="1"/>
        <v>3500</v>
      </c>
      <c r="E28" s="81">
        <f>SUM(E33+E38+E48+E53+E58)</f>
        <v>0</v>
      </c>
      <c r="F28" s="81">
        <f t="shared" ref="F28:O28" si="13">SUM(F33+F38+F48+F53+F58)</f>
        <v>0</v>
      </c>
      <c r="G28" s="81">
        <f t="shared" si="13"/>
        <v>0</v>
      </c>
      <c r="H28" s="81">
        <f>SUM(H43+H38+H48+H53+H58)</f>
        <v>3000</v>
      </c>
      <c r="I28" s="81">
        <f t="shared" si="13"/>
        <v>0</v>
      </c>
      <c r="J28" s="81">
        <f t="shared" si="13"/>
        <v>500</v>
      </c>
      <c r="K28" s="81">
        <f t="shared" si="13"/>
        <v>0</v>
      </c>
      <c r="L28" s="46">
        <f t="shared" si="13"/>
        <v>0</v>
      </c>
      <c r="M28" s="46">
        <f t="shared" si="13"/>
        <v>0</v>
      </c>
      <c r="N28" s="147">
        <f t="shared" si="13"/>
        <v>0</v>
      </c>
      <c r="O28" s="147">
        <f t="shared" si="13"/>
        <v>0</v>
      </c>
      <c r="P28" s="105">
        <v>0</v>
      </c>
      <c r="Q28" s="110">
        <v>0</v>
      </c>
    </row>
    <row r="29" spans="2:17" ht="15.75" thickBot="1">
      <c r="B29" s="143" t="s">
        <v>40</v>
      </c>
      <c r="C29" s="22" t="s">
        <v>14</v>
      </c>
      <c r="D29" s="107">
        <f t="shared" si="1"/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v>0</v>
      </c>
      <c r="J29" s="104">
        <v>0</v>
      </c>
      <c r="K29" s="104">
        <v>0</v>
      </c>
      <c r="L29" s="104">
        <v>0</v>
      </c>
      <c r="M29" s="104">
        <v>0</v>
      </c>
      <c r="N29" s="146">
        <v>0</v>
      </c>
      <c r="O29" s="146"/>
      <c r="P29" s="74">
        <f t="shared" ref="P29" si="14">SUM(P30:P33)</f>
        <v>0</v>
      </c>
      <c r="Q29" s="74">
        <v>0</v>
      </c>
    </row>
    <row r="30" spans="2:17" ht="23.25" thickBot="1">
      <c r="B30" s="114"/>
      <c r="C30" s="22" t="s">
        <v>8</v>
      </c>
      <c r="D30" s="77">
        <f t="shared" si="1"/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123">
        <v>0</v>
      </c>
      <c r="O30" s="123"/>
      <c r="P30" s="36">
        <v>0</v>
      </c>
      <c r="Q30" s="36">
        <v>0</v>
      </c>
    </row>
    <row r="31" spans="2:17" ht="23.25" thickBot="1">
      <c r="B31" s="114"/>
      <c r="C31" s="22" t="s">
        <v>9</v>
      </c>
      <c r="D31" s="77">
        <f t="shared" si="1"/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123">
        <v>0</v>
      </c>
      <c r="O31" s="123"/>
      <c r="P31" s="36">
        <v>0</v>
      </c>
      <c r="Q31" s="36">
        <v>0</v>
      </c>
    </row>
    <row r="32" spans="2:17" ht="34.5" thickBot="1">
      <c r="B32" s="114"/>
      <c r="C32" s="22" t="s">
        <v>10</v>
      </c>
      <c r="D32" s="77">
        <f t="shared" si="1"/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123">
        <v>0</v>
      </c>
      <c r="O32" s="123"/>
      <c r="P32" s="36">
        <v>0</v>
      </c>
      <c r="Q32" s="36">
        <v>0</v>
      </c>
    </row>
    <row r="33" spans="2:17" ht="55.5" customHeight="1" thickBot="1">
      <c r="B33" s="115"/>
      <c r="C33" s="22" t="s">
        <v>11</v>
      </c>
      <c r="D33" s="51">
        <f t="shared" si="1"/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139">
        <v>0</v>
      </c>
      <c r="O33" s="139"/>
      <c r="P33" s="73">
        <v>0</v>
      </c>
      <c r="Q33" s="73">
        <v>0</v>
      </c>
    </row>
    <row r="34" spans="2:17" ht="23.25" customHeight="1" thickBot="1">
      <c r="B34" s="143" t="s">
        <v>56</v>
      </c>
      <c r="C34" s="22" t="s">
        <v>14</v>
      </c>
      <c r="D34" s="76">
        <f t="shared" si="1"/>
        <v>10464.8567</v>
      </c>
      <c r="E34" s="71">
        <f>SUM(E35:E38)</f>
        <v>0</v>
      </c>
      <c r="F34" s="71">
        <f t="shared" ref="F34:O34" si="15">SUM(F35:F38)</f>
        <v>0</v>
      </c>
      <c r="G34" s="71">
        <f t="shared" si="15"/>
        <v>0</v>
      </c>
      <c r="H34" s="71">
        <f t="shared" si="15"/>
        <v>3000</v>
      </c>
      <c r="I34" s="71">
        <f t="shared" si="15"/>
        <v>2566.6239999999998</v>
      </c>
      <c r="J34" s="71">
        <f t="shared" si="15"/>
        <v>4898.2326999999996</v>
      </c>
      <c r="K34" s="71">
        <f t="shared" si="15"/>
        <v>0</v>
      </c>
      <c r="L34" s="79">
        <f t="shared" si="15"/>
        <v>0</v>
      </c>
      <c r="M34" s="79">
        <f t="shared" si="15"/>
        <v>0</v>
      </c>
      <c r="N34" s="144">
        <f t="shared" si="15"/>
        <v>0</v>
      </c>
      <c r="O34" s="144">
        <f t="shared" si="15"/>
        <v>0</v>
      </c>
      <c r="P34" s="32">
        <f>SUM(P35:P38)</f>
        <v>0</v>
      </c>
      <c r="Q34" s="32">
        <f t="shared" ref="Q34" si="16">SUM(Q35:Q38)</f>
        <v>0</v>
      </c>
    </row>
    <row r="35" spans="2:17" ht="23.25" thickBot="1">
      <c r="B35" s="114"/>
      <c r="C35" s="22" t="s">
        <v>8</v>
      </c>
      <c r="D35" s="77">
        <f t="shared" si="1"/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0">
        <v>0</v>
      </c>
      <c r="M35" s="70">
        <v>0</v>
      </c>
      <c r="N35" s="127">
        <v>0</v>
      </c>
      <c r="O35" s="127"/>
      <c r="P35" s="33">
        <v>0</v>
      </c>
      <c r="Q35" s="33">
        <v>0</v>
      </c>
    </row>
    <row r="36" spans="2:17" ht="23.25" thickBot="1">
      <c r="B36" s="114"/>
      <c r="C36" s="22" t="s">
        <v>9</v>
      </c>
      <c r="D36" s="77">
        <f t="shared" si="1"/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0">
        <v>0</v>
      </c>
      <c r="M36" s="70">
        <v>0</v>
      </c>
      <c r="N36" s="127">
        <v>0</v>
      </c>
      <c r="O36" s="127"/>
      <c r="P36" s="33">
        <v>0</v>
      </c>
      <c r="Q36" s="33">
        <v>0</v>
      </c>
    </row>
    <row r="37" spans="2:17" ht="34.5" thickBot="1">
      <c r="B37" s="114"/>
      <c r="C37" s="22" t="s">
        <v>10</v>
      </c>
      <c r="D37" s="77">
        <f t="shared" si="1"/>
        <v>10464.8567</v>
      </c>
      <c r="E37" s="72">
        <v>0</v>
      </c>
      <c r="F37" s="72">
        <v>0</v>
      </c>
      <c r="G37" s="72">
        <v>0</v>
      </c>
      <c r="H37" s="72">
        <v>3000</v>
      </c>
      <c r="I37" s="72">
        <v>2566.6239999999998</v>
      </c>
      <c r="J37" s="72">
        <v>4898.2326999999996</v>
      </c>
      <c r="K37" s="72">
        <v>0</v>
      </c>
      <c r="L37" s="70">
        <v>0</v>
      </c>
      <c r="M37" s="70">
        <v>0</v>
      </c>
      <c r="N37" s="127">
        <v>0</v>
      </c>
      <c r="O37" s="127"/>
      <c r="P37" s="33">
        <v>0</v>
      </c>
      <c r="Q37" s="33">
        <v>0</v>
      </c>
    </row>
    <row r="38" spans="2:17" ht="57" customHeight="1" thickBot="1">
      <c r="B38" s="115"/>
      <c r="C38" s="22" t="s">
        <v>11</v>
      </c>
      <c r="D38" s="51">
        <f t="shared" si="1"/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78">
        <v>0</v>
      </c>
      <c r="M38" s="78">
        <v>0</v>
      </c>
      <c r="N38" s="145">
        <v>0</v>
      </c>
      <c r="O38" s="145"/>
      <c r="P38" s="47">
        <v>0</v>
      </c>
      <c r="Q38" s="47">
        <v>0</v>
      </c>
    </row>
    <row r="39" spans="2:17" ht="15.75" thickBot="1">
      <c r="B39" s="12" t="s">
        <v>41</v>
      </c>
      <c r="C39" s="22" t="s">
        <v>14</v>
      </c>
      <c r="D39" s="76">
        <f t="shared" si="1"/>
        <v>5010.9305100000001</v>
      </c>
      <c r="E39" s="71">
        <f>SUM(E40:E43)</f>
        <v>0</v>
      </c>
      <c r="F39" s="71">
        <f t="shared" ref="F39:P39" si="17">SUM(F40:F43)</f>
        <v>0</v>
      </c>
      <c r="G39" s="71">
        <f t="shared" si="17"/>
        <v>0</v>
      </c>
      <c r="H39" s="71">
        <f t="shared" si="17"/>
        <v>3000</v>
      </c>
      <c r="I39" s="71">
        <f t="shared" si="17"/>
        <v>2010.9305099999999</v>
      </c>
      <c r="J39" s="71">
        <f t="shared" si="17"/>
        <v>0</v>
      </c>
      <c r="K39" s="71">
        <f t="shared" si="17"/>
        <v>0</v>
      </c>
      <c r="L39" s="79">
        <f t="shared" si="17"/>
        <v>0</v>
      </c>
      <c r="M39" s="79">
        <f t="shared" si="17"/>
        <v>0</v>
      </c>
      <c r="N39" s="144">
        <f t="shared" si="17"/>
        <v>0</v>
      </c>
      <c r="O39" s="144">
        <f t="shared" si="17"/>
        <v>0</v>
      </c>
      <c r="P39" s="32">
        <f t="shared" si="17"/>
        <v>0</v>
      </c>
      <c r="Q39" s="32">
        <f t="shared" ref="Q39" si="18">SUM(Q40:Q43)</f>
        <v>0</v>
      </c>
    </row>
    <row r="40" spans="2:17" ht="31.5" customHeight="1" thickBot="1">
      <c r="B40" s="114" t="s">
        <v>42</v>
      </c>
      <c r="C40" s="22" t="s">
        <v>8</v>
      </c>
      <c r="D40" s="77">
        <f t="shared" si="1"/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0">
        <v>0</v>
      </c>
      <c r="M40" s="70">
        <v>0</v>
      </c>
      <c r="N40" s="127">
        <v>0</v>
      </c>
      <c r="O40" s="127"/>
      <c r="P40" s="33">
        <v>0</v>
      </c>
      <c r="Q40" s="33">
        <v>0</v>
      </c>
    </row>
    <row r="41" spans="2:17" ht="23.25" thickBot="1">
      <c r="B41" s="114"/>
      <c r="C41" s="22" t="s">
        <v>9</v>
      </c>
      <c r="D41" s="77">
        <f t="shared" si="1"/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0">
        <v>0</v>
      </c>
      <c r="M41" s="70">
        <v>0</v>
      </c>
      <c r="N41" s="127">
        <v>0</v>
      </c>
      <c r="O41" s="127"/>
      <c r="P41" s="33">
        <v>0</v>
      </c>
      <c r="Q41" s="33">
        <v>0</v>
      </c>
    </row>
    <row r="42" spans="2:17" ht="34.5" thickBot="1">
      <c r="B42" s="114"/>
      <c r="C42" s="22" t="s">
        <v>10</v>
      </c>
      <c r="D42" s="77">
        <f t="shared" si="1"/>
        <v>2010.9305099999999</v>
      </c>
      <c r="E42" s="72">
        <v>0</v>
      </c>
      <c r="F42" s="72">
        <v>0</v>
      </c>
      <c r="G42" s="72">
        <v>0</v>
      </c>
      <c r="H42" s="72">
        <v>0</v>
      </c>
      <c r="I42" s="72">
        <v>2010.9305099999999</v>
      </c>
      <c r="J42" s="72">
        <v>0</v>
      </c>
      <c r="K42" s="72">
        <v>0</v>
      </c>
      <c r="L42" s="72">
        <v>0</v>
      </c>
      <c r="M42" s="72">
        <v>0</v>
      </c>
      <c r="N42" s="123">
        <v>0</v>
      </c>
      <c r="O42" s="123"/>
      <c r="P42" s="36">
        <v>0</v>
      </c>
      <c r="Q42" s="36">
        <v>0</v>
      </c>
    </row>
    <row r="43" spans="2:17" ht="57.75" customHeight="1" thickBot="1">
      <c r="B43" s="115"/>
      <c r="C43" s="22" t="s">
        <v>11</v>
      </c>
      <c r="D43" s="51">
        <f t="shared" si="1"/>
        <v>3000</v>
      </c>
      <c r="E43" s="80">
        <v>0</v>
      </c>
      <c r="F43" s="80">
        <v>0</v>
      </c>
      <c r="G43" s="80">
        <v>0</v>
      </c>
      <c r="H43" s="80">
        <v>3000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139">
        <v>0</v>
      </c>
      <c r="O43" s="139"/>
      <c r="P43" s="73">
        <v>0</v>
      </c>
      <c r="Q43" s="73">
        <v>0</v>
      </c>
    </row>
    <row r="44" spans="2:17" ht="15.75" thickBot="1">
      <c r="B44" s="12" t="s">
        <v>43</v>
      </c>
      <c r="C44" s="22" t="s">
        <v>14</v>
      </c>
      <c r="D44" s="76">
        <f t="shared" si="1"/>
        <v>32912.476139999999</v>
      </c>
      <c r="E44" s="71">
        <f>SUM(E45:E48)</f>
        <v>0</v>
      </c>
      <c r="F44" s="71">
        <f t="shared" ref="F44:P44" si="19">SUM(F45:F48)</f>
        <v>0</v>
      </c>
      <c r="G44" s="71">
        <f t="shared" si="19"/>
        <v>0</v>
      </c>
      <c r="H44" s="71">
        <f t="shared" si="19"/>
        <v>0</v>
      </c>
      <c r="I44" s="71">
        <f t="shared" si="19"/>
        <v>2100</v>
      </c>
      <c r="J44" s="71">
        <f t="shared" si="19"/>
        <v>1056</v>
      </c>
      <c r="K44" s="71">
        <f t="shared" si="19"/>
        <v>14710.7624</v>
      </c>
      <c r="L44" s="71">
        <f t="shared" si="19"/>
        <v>6745.7137400000001</v>
      </c>
      <c r="M44" s="71">
        <f t="shared" si="19"/>
        <v>8300</v>
      </c>
      <c r="N44" s="122">
        <f t="shared" si="19"/>
        <v>0</v>
      </c>
      <c r="O44" s="122">
        <f t="shared" si="19"/>
        <v>0</v>
      </c>
      <c r="P44" s="111">
        <f t="shared" si="19"/>
        <v>0</v>
      </c>
      <c r="Q44" s="108">
        <v>0</v>
      </c>
    </row>
    <row r="45" spans="2:17" ht="33.75" customHeight="1" thickBot="1">
      <c r="B45" s="114" t="s">
        <v>44</v>
      </c>
      <c r="C45" s="22" t="s">
        <v>8</v>
      </c>
      <c r="D45" s="77">
        <f t="shared" si="1"/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123">
        <v>0</v>
      </c>
      <c r="O45" s="123"/>
      <c r="P45" s="88">
        <v>0</v>
      </c>
      <c r="Q45" s="109">
        <v>0</v>
      </c>
    </row>
    <row r="46" spans="2:17" ht="23.25" thickBot="1">
      <c r="B46" s="114"/>
      <c r="C46" s="22" t="s">
        <v>9</v>
      </c>
      <c r="D46" s="77">
        <f t="shared" si="1"/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123">
        <v>0</v>
      </c>
      <c r="O46" s="123"/>
      <c r="P46" s="88">
        <v>0</v>
      </c>
      <c r="Q46" s="109">
        <v>0</v>
      </c>
    </row>
    <row r="47" spans="2:17" ht="34.5" thickBot="1">
      <c r="B47" s="114"/>
      <c r="C47" s="22" t="s">
        <v>10</v>
      </c>
      <c r="D47" s="77">
        <f t="shared" si="1"/>
        <v>32912.476139999999</v>
      </c>
      <c r="E47" s="72">
        <v>0</v>
      </c>
      <c r="F47" s="72">
        <v>0</v>
      </c>
      <c r="G47" s="72">
        <v>0</v>
      </c>
      <c r="H47" s="72">
        <v>0</v>
      </c>
      <c r="I47" s="72">
        <v>2100</v>
      </c>
      <c r="J47" s="72">
        <v>1056</v>
      </c>
      <c r="K47" s="72">
        <v>14710.7624</v>
      </c>
      <c r="L47" s="72">
        <v>6745.7137400000001</v>
      </c>
      <c r="M47" s="72">
        <v>8300</v>
      </c>
      <c r="N47" s="123">
        <v>0</v>
      </c>
      <c r="O47" s="123"/>
      <c r="P47" s="88">
        <v>0</v>
      </c>
      <c r="Q47" s="109">
        <v>0</v>
      </c>
    </row>
    <row r="48" spans="2:17" ht="50.25" customHeight="1" thickBot="1">
      <c r="B48" s="115"/>
      <c r="C48" s="22" t="s">
        <v>11</v>
      </c>
      <c r="D48" s="37">
        <f t="shared" si="1"/>
        <v>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138">
        <v>0</v>
      </c>
      <c r="O48" s="138"/>
      <c r="P48" s="90">
        <v>0</v>
      </c>
      <c r="Q48" s="110">
        <v>0</v>
      </c>
    </row>
    <row r="49" spans="2:17" ht="15.75" thickBot="1">
      <c r="B49" s="12" t="s">
        <v>45</v>
      </c>
      <c r="C49" s="22" t="s">
        <v>14</v>
      </c>
      <c r="D49" s="107">
        <f t="shared" si="1"/>
        <v>1400</v>
      </c>
      <c r="E49" s="104">
        <f>SUM(E50:E53)</f>
        <v>0</v>
      </c>
      <c r="F49" s="104">
        <f t="shared" ref="F49:P49" si="20">SUM(F50:F53)</f>
        <v>0</v>
      </c>
      <c r="G49" s="104">
        <f t="shared" si="20"/>
        <v>0</v>
      </c>
      <c r="H49" s="104">
        <f t="shared" si="20"/>
        <v>0</v>
      </c>
      <c r="I49" s="104">
        <f t="shared" si="20"/>
        <v>900</v>
      </c>
      <c r="J49" s="104">
        <f t="shared" si="20"/>
        <v>500</v>
      </c>
      <c r="K49" s="104">
        <f t="shared" si="20"/>
        <v>0</v>
      </c>
      <c r="L49" s="104">
        <f t="shared" si="20"/>
        <v>0</v>
      </c>
      <c r="M49" s="104">
        <f t="shared" si="20"/>
        <v>0</v>
      </c>
      <c r="N49" s="146">
        <f t="shared" si="20"/>
        <v>0</v>
      </c>
      <c r="O49" s="146">
        <f t="shared" si="20"/>
        <v>0</v>
      </c>
      <c r="P49" s="74">
        <f t="shared" si="20"/>
        <v>0</v>
      </c>
      <c r="Q49" s="74">
        <f t="shared" ref="Q49" si="21">SUM(Q50:Q53)</f>
        <v>0</v>
      </c>
    </row>
    <row r="50" spans="2:17" ht="33" customHeight="1" thickBot="1">
      <c r="B50" s="114" t="s">
        <v>46</v>
      </c>
      <c r="C50" s="22" t="s">
        <v>8</v>
      </c>
      <c r="D50" s="77">
        <f t="shared" si="1"/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123">
        <v>0</v>
      </c>
      <c r="O50" s="123"/>
      <c r="P50" s="36">
        <v>0</v>
      </c>
      <c r="Q50" s="36">
        <v>0</v>
      </c>
    </row>
    <row r="51" spans="2:17" ht="23.25" thickBot="1">
      <c r="B51" s="114"/>
      <c r="C51" s="22" t="s">
        <v>9</v>
      </c>
      <c r="D51" s="77">
        <f t="shared" si="1"/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123">
        <v>0</v>
      </c>
      <c r="O51" s="123"/>
      <c r="P51" s="36">
        <v>0</v>
      </c>
      <c r="Q51" s="36">
        <v>0</v>
      </c>
    </row>
    <row r="52" spans="2:17" ht="34.5" thickBot="1">
      <c r="B52" s="114"/>
      <c r="C52" s="22" t="s">
        <v>10</v>
      </c>
      <c r="D52" s="77">
        <f t="shared" si="1"/>
        <v>900</v>
      </c>
      <c r="E52" s="72">
        <v>0</v>
      </c>
      <c r="F52" s="72">
        <v>0</v>
      </c>
      <c r="G52" s="72">
        <v>0</v>
      </c>
      <c r="H52" s="72">
        <v>0</v>
      </c>
      <c r="I52" s="72">
        <v>900</v>
      </c>
      <c r="J52" s="72">
        <v>0</v>
      </c>
      <c r="K52" s="72">
        <v>0</v>
      </c>
      <c r="L52" s="72">
        <v>0</v>
      </c>
      <c r="M52" s="72">
        <v>0</v>
      </c>
      <c r="N52" s="123">
        <v>0</v>
      </c>
      <c r="O52" s="123"/>
      <c r="P52" s="36">
        <v>0</v>
      </c>
      <c r="Q52" s="36">
        <v>0</v>
      </c>
    </row>
    <row r="53" spans="2:17" ht="48.75" customHeight="1" thickBot="1">
      <c r="B53" s="115"/>
      <c r="C53" s="22" t="s">
        <v>11</v>
      </c>
      <c r="D53" s="51">
        <f t="shared" si="1"/>
        <v>500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500</v>
      </c>
      <c r="K53" s="80">
        <v>0</v>
      </c>
      <c r="L53" s="80">
        <v>0</v>
      </c>
      <c r="M53" s="80">
        <v>0</v>
      </c>
      <c r="N53" s="139">
        <v>0</v>
      </c>
      <c r="O53" s="139"/>
      <c r="P53" s="73">
        <v>0</v>
      </c>
      <c r="Q53" s="73">
        <v>0</v>
      </c>
    </row>
    <row r="54" spans="2:17" ht="15.75" thickBot="1">
      <c r="B54" s="12" t="s">
        <v>47</v>
      </c>
      <c r="C54" s="22" t="s">
        <v>14</v>
      </c>
      <c r="D54" s="76">
        <f t="shared" si="1"/>
        <v>4469.6139600000006</v>
      </c>
      <c r="E54" s="71">
        <f>SUM(E55:E58)</f>
        <v>0</v>
      </c>
      <c r="F54" s="71">
        <f t="shared" ref="F54:P54" si="22">SUM(F55:F58)</f>
        <v>0</v>
      </c>
      <c r="G54" s="71">
        <f t="shared" si="22"/>
        <v>0</v>
      </c>
      <c r="H54" s="71">
        <f t="shared" si="22"/>
        <v>0</v>
      </c>
      <c r="I54" s="71">
        <f t="shared" si="22"/>
        <v>900</v>
      </c>
      <c r="J54" s="71">
        <f t="shared" si="22"/>
        <v>32</v>
      </c>
      <c r="K54" s="71">
        <f t="shared" si="22"/>
        <v>1199.9870000000001</v>
      </c>
      <c r="L54" s="71">
        <f t="shared" si="22"/>
        <v>2337.6269600000001</v>
      </c>
      <c r="M54" s="71">
        <f t="shared" si="22"/>
        <v>0</v>
      </c>
      <c r="N54" s="122">
        <f t="shared" si="22"/>
        <v>0</v>
      </c>
      <c r="O54" s="122">
        <f t="shared" si="22"/>
        <v>0</v>
      </c>
      <c r="P54" s="50">
        <f t="shared" si="22"/>
        <v>0</v>
      </c>
      <c r="Q54" s="50">
        <f t="shared" ref="Q54" si="23">SUM(Q55:Q58)</f>
        <v>0</v>
      </c>
    </row>
    <row r="55" spans="2:17" ht="35.25" customHeight="1" thickBot="1">
      <c r="B55" s="114" t="s">
        <v>48</v>
      </c>
      <c r="C55" s="22" t="s">
        <v>8</v>
      </c>
      <c r="D55" s="77">
        <f t="shared" si="1"/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123">
        <v>0</v>
      </c>
      <c r="O55" s="123"/>
      <c r="P55" s="36">
        <v>0</v>
      </c>
      <c r="Q55" s="36">
        <v>0</v>
      </c>
    </row>
    <row r="56" spans="2:17" ht="23.25" thickBot="1">
      <c r="B56" s="114"/>
      <c r="C56" s="22" t="s">
        <v>9</v>
      </c>
      <c r="D56" s="77">
        <f t="shared" si="1"/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123">
        <v>0</v>
      </c>
      <c r="O56" s="123"/>
      <c r="P56" s="36">
        <v>0</v>
      </c>
      <c r="Q56" s="36">
        <v>0</v>
      </c>
    </row>
    <row r="57" spans="2:17" ht="34.5" thickBot="1">
      <c r="B57" s="114"/>
      <c r="C57" s="22" t="s">
        <v>10</v>
      </c>
      <c r="D57" s="77">
        <f t="shared" si="1"/>
        <v>4469.6139600000006</v>
      </c>
      <c r="E57" s="72">
        <v>0</v>
      </c>
      <c r="F57" s="72">
        <v>0</v>
      </c>
      <c r="G57" s="72">
        <v>0</v>
      </c>
      <c r="H57" s="72">
        <v>0</v>
      </c>
      <c r="I57" s="72">
        <v>900</v>
      </c>
      <c r="J57" s="72">
        <v>32</v>
      </c>
      <c r="K57" s="72">
        <v>1199.9870000000001</v>
      </c>
      <c r="L57" s="72">
        <v>2337.6269600000001</v>
      </c>
      <c r="M57" s="72">
        <v>0</v>
      </c>
      <c r="N57" s="123">
        <v>0</v>
      </c>
      <c r="O57" s="123"/>
      <c r="P57" s="36">
        <v>0</v>
      </c>
      <c r="Q57" s="36">
        <v>0</v>
      </c>
    </row>
    <row r="58" spans="2:17" ht="55.5" customHeight="1" thickBot="1">
      <c r="B58" s="115"/>
      <c r="C58" s="22" t="s">
        <v>11</v>
      </c>
      <c r="D58" s="51">
        <f t="shared" si="1"/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139">
        <v>0</v>
      </c>
      <c r="O58" s="139"/>
      <c r="P58" s="73">
        <v>0</v>
      </c>
      <c r="Q58" s="73">
        <v>0</v>
      </c>
    </row>
    <row r="59" spans="2:17" ht="15.75" thickBot="1">
      <c r="B59" s="12" t="s">
        <v>49</v>
      </c>
      <c r="C59" s="22" t="s">
        <v>14</v>
      </c>
      <c r="D59" s="76">
        <f t="shared" si="1"/>
        <v>0</v>
      </c>
      <c r="E59" s="71">
        <f>SUM(E60:E63)</f>
        <v>0</v>
      </c>
      <c r="F59" s="71">
        <f t="shared" ref="F59:O59" si="24">SUM(F60:F63)</f>
        <v>0</v>
      </c>
      <c r="G59" s="71">
        <f t="shared" si="24"/>
        <v>0</v>
      </c>
      <c r="H59" s="71">
        <f t="shared" si="24"/>
        <v>0</v>
      </c>
      <c r="I59" s="71">
        <f t="shared" si="24"/>
        <v>0</v>
      </c>
      <c r="J59" s="71">
        <f t="shared" si="24"/>
        <v>0</v>
      </c>
      <c r="K59" s="71">
        <f t="shared" si="24"/>
        <v>0</v>
      </c>
      <c r="L59" s="71">
        <f t="shared" si="24"/>
        <v>0</v>
      </c>
      <c r="M59" s="71">
        <f t="shared" si="24"/>
        <v>0</v>
      </c>
      <c r="N59" s="122">
        <f t="shared" si="24"/>
        <v>0</v>
      </c>
      <c r="O59" s="122">
        <f t="shared" si="24"/>
        <v>0</v>
      </c>
      <c r="P59" s="50">
        <f>SUM(P60:P63)</f>
        <v>0</v>
      </c>
      <c r="Q59" s="50">
        <f t="shared" ref="Q59" si="25">SUM(Q60:Q63)</f>
        <v>0</v>
      </c>
    </row>
    <row r="60" spans="2:17" ht="45" customHeight="1" thickBot="1">
      <c r="B60" s="114" t="s">
        <v>50</v>
      </c>
      <c r="C60" s="22" t="s">
        <v>8</v>
      </c>
      <c r="D60" s="77">
        <f t="shared" si="1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123">
        <v>0</v>
      </c>
      <c r="O60" s="123"/>
      <c r="P60" s="36">
        <v>0</v>
      </c>
      <c r="Q60" s="36">
        <v>0</v>
      </c>
    </row>
    <row r="61" spans="2:17" ht="23.25" thickBot="1">
      <c r="B61" s="114"/>
      <c r="C61" s="22" t="s">
        <v>9</v>
      </c>
      <c r="D61" s="77">
        <f t="shared" si="1"/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123">
        <v>0</v>
      </c>
      <c r="O61" s="123"/>
      <c r="P61" s="36">
        <v>0</v>
      </c>
      <c r="Q61" s="36">
        <v>0</v>
      </c>
    </row>
    <row r="62" spans="2:17" ht="34.5" thickBot="1">
      <c r="B62" s="114"/>
      <c r="C62" s="22" t="s">
        <v>10</v>
      </c>
      <c r="D62" s="77">
        <f t="shared" si="1"/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123">
        <v>0</v>
      </c>
      <c r="O62" s="123"/>
      <c r="P62" s="36">
        <v>0</v>
      </c>
      <c r="Q62" s="36">
        <v>0</v>
      </c>
    </row>
    <row r="63" spans="2:17" ht="57.75" customHeight="1" thickBot="1">
      <c r="B63" s="115"/>
      <c r="C63" s="22" t="s">
        <v>11</v>
      </c>
      <c r="D63" s="51">
        <f t="shared" si="1"/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139">
        <v>0</v>
      </c>
      <c r="O63" s="139"/>
      <c r="P63" s="73">
        <v>0</v>
      </c>
      <c r="Q63" s="73">
        <v>0</v>
      </c>
    </row>
    <row r="64" spans="2:17" ht="15.75" thickBot="1">
      <c r="B64" s="12" t="s">
        <v>51</v>
      </c>
      <c r="C64" s="22" t="s">
        <v>14</v>
      </c>
      <c r="D64" s="76">
        <f t="shared" si="1"/>
        <v>24610.128799999999</v>
      </c>
      <c r="E64" s="71">
        <f>SUM(E65:E68)</f>
        <v>0</v>
      </c>
      <c r="F64" s="71">
        <f t="shared" ref="F64:O64" si="26">SUM(F65:F68)</f>
        <v>0</v>
      </c>
      <c r="G64" s="71">
        <f t="shared" si="26"/>
        <v>0</v>
      </c>
      <c r="H64" s="71">
        <f t="shared" si="26"/>
        <v>0</v>
      </c>
      <c r="I64" s="71">
        <f t="shared" si="26"/>
        <v>0</v>
      </c>
      <c r="J64" s="71">
        <f t="shared" si="26"/>
        <v>0</v>
      </c>
      <c r="K64" s="71">
        <f t="shared" si="26"/>
        <v>0</v>
      </c>
      <c r="L64" s="71">
        <f t="shared" si="26"/>
        <v>0</v>
      </c>
      <c r="M64" s="71">
        <f t="shared" si="26"/>
        <v>5247.1088</v>
      </c>
      <c r="N64" s="122">
        <f>SUM(N65:N68)</f>
        <v>0</v>
      </c>
      <c r="O64" s="122">
        <f t="shared" si="26"/>
        <v>0</v>
      </c>
      <c r="P64" s="50">
        <f t="shared" ref="P64:Q64" si="27">SUM(P65:P68)</f>
        <v>19363.019999999997</v>
      </c>
      <c r="Q64" s="50">
        <f t="shared" si="27"/>
        <v>0</v>
      </c>
    </row>
    <row r="65" spans="2:17" ht="42.75" customHeight="1" thickBot="1">
      <c r="B65" s="114" t="s">
        <v>92</v>
      </c>
      <c r="C65" s="22" t="s">
        <v>8</v>
      </c>
      <c r="D65" s="77">
        <f t="shared" si="1"/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123">
        <v>0</v>
      </c>
      <c r="O65" s="123"/>
      <c r="P65" s="36">
        <v>0</v>
      </c>
      <c r="Q65" s="36">
        <v>0</v>
      </c>
    </row>
    <row r="66" spans="2:17" ht="23.25" thickBot="1">
      <c r="B66" s="114"/>
      <c r="C66" s="22" t="s">
        <v>9</v>
      </c>
      <c r="D66" s="77">
        <f t="shared" si="1"/>
        <v>18975.758999999998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123">
        <v>0</v>
      </c>
      <c r="O66" s="123"/>
      <c r="P66" s="36">
        <v>18975.758999999998</v>
      </c>
      <c r="Q66" s="36">
        <v>0</v>
      </c>
    </row>
    <row r="67" spans="2:17" ht="34.5" thickBot="1">
      <c r="B67" s="114"/>
      <c r="C67" s="22" t="s">
        <v>10</v>
      </c>
      <c r="D67" s="77">
        <f t="shared" si="1"/>
        <v>5634.3698000000004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5247.1088</v>
      </c>
      <c r="N67" s="123">
        <v>0</v>
      </c>
      <c r="O67" s="123"/>
      <c r="P67" s="36">
        <v>387.26100000000002</v>
      </c>
      <c r="Q67" s="36">
        <v>0</v>
      </c>
    </row>
    <row r="68" spans="2:17" ht="64.5" customHeight="1" thickBot="1">
      <c r="B68" s="115"/>
      <c r="C68" s="22" t="s">
        <v>11</v>
      </c>
      <c r="D68" s="37">
        <f t="shared" si="1"/>
        <v>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138">
        <v>0</v>
      </c>
      <c r="O68" s="138"/>
      <c r="P68" s="39">
        <f t="shared" ref="P68:Q88" si="28">SUM(P69:P72)</f>
        <v>0</v>
      </c>
      <c r="Q68" s="39">
        <v>0</v>
      </c>
    </row>
    <row r="69" spans="2:17" ht="15.75" thickBot="1">
      <c r="B69" s="59" t="s">
        <v>90</v>
      </c>
      <c r="C69" s="22" t="s">
        <v>14</v>
      </c>
      <c r="D69" s="76">
        <f t="shared" si="1"/>
        <v>500</v>
      </c>
      <c r="E69" s="71">
        <f>SUM(E70:E73)</f>
        <v>0</v>
      </c>
      <c r="F69" s="71">
        <f t="shared" ref="F69:M69" si="29">SUM(F70:F73)</f>
        <v>0</v>
      </c>
      <c r="G69" s="71">
        <f t="shared" si="29"/>
        <v>0</v>
      </c>
      <c r="H69" s="71">
        <f t="shared" si="29"/>
        <v>0</v>
      </c>
      <c r="I69" s="71">
        <f t="shared" si="29"/>
        <v>0</v>
      </c>
      <c r="J69" s="71">
        <f t="shared" si="29"/>
        <v>0</v>
      </c>
      <c r="K69" s="71">
        <f t="shared" si="29"/>
        <v>0</v>
      </c>
      <c r="L69" s="71">
        <f t="shared" si="29"/>
        <v>0</v>
      </c>
      <c r="M69" s="71">
        <f t="shared" si="29"/>
        <v>500</v>
      </c>
      <c r="N69" s="122">
        <f>SUM(N70:N73)</f>
        <v>0</v>
      </c>
      <c r="O69" s="122">
        <f t="shared" ref="O69" si="30">SUM(O70:O73)</f>
        <v>0</v>
      </c>
      <c r="P69" s="50">
        <f t="shared" si="28"/>
        <v>0</v>
      </c>
      <c r="Q69" s="50">
        <f t="shared" si="28"/>
        <v>0</v>
      </c>
    </row>
    <row r="70" spans="2:17" ht="23.25" thickBot="1">
      <c r="B70" s="114" t="s">
        <v>91</v>
      </c>
      <c r="C70" s="22" t="s">
        <v>8</v>
      </c>
      <c r="D70" s="77">
        <f t="shared" si="1"/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123">
        <v>0</v>
      </c>
      <c r="O70" s="123"/>
      <c r="P70" s="36">
        <f t="shared" si="28"/>
        <v>0</v>
      </c>
      <c r="Q70" s="36">
        <v>0</v>
      </c>
    </row>
    <row r="71" spans="2:17" ht="23.25" thickBot="1">
      <c r="B71" s="114"/>
      <c r="C71" s="22" t="s">
        <v>9</v>
      </c>
      <c r="D71" s="77">
        <f t="shared" si="1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123">
        <v>0</v>
      </c>
      <c r="O71" s="123"/>
      <c r="P71" s="36">
        <f t="shared" si="28"/>
        <v>0</v>
      </c>
      <c r="Q71" s="36">
        <v>0</v>
      </c>
    </row>
    <row r="72" spans="2:17" ht="34.5" thickBot="1">
      <c r="B72" s="114"/>
      <c r="C72" s="22" t="s">
        <v>10</v>
      </c>
      <c r="D72" s="77">
        <f t="shared" si="1"/>
        <v>500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500</v>
      </c>
      <c r="N72" s="123">
        <v>0</v>
      </c>
      <c r="O72" s="123"/>
      <c r="P72" s="36">
        <f t="shared" si="28"/>
        <v>0</v>
      </c>
      <c r="Q72" s="36">
        <v>0</v>
      </c>
    </row>
    <row r="73" spans="2:17" ht="57" thickBot="1">
      <c r="B73" s="115"/>
      <c r="C73" s="22" t="s">
        <v>11</v>
      </c>
      <c r="D73" s="37">
        <f t="shared" si="1"/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138">
        <v>0</v>
      </c>
      <c r="O73" s="138"/>
      <c r="P73" s="39">
        <f t="shared" si="28"/>
        <v>0</v>
      </c>
      <c r="Q73" s="39">
        <v>0</v>
      </c>
    </row>
    <row r="74" spans="2:17" ht="15.75" thickBot="1">
      <c r="B74" s="59" t="s">
        <v>95</v>
      </c>
      <c r="C74" s="22" t="s">
        <v>14</v>
      </c>
      <c r="D74" s="76">
        <f t="shared" ref="D74:D88" si="31">SUM(E74:Q74)</f>
        <v>5000</v>
      </c>
      <c r="E74" s="71">
        <f>SUM(E75:E78)</f>
        <v>0</v>
      </c>
      <c r="F74" s="71">
        <f t="shared" ref="F74:M74" si="32">SUM(F75:F78)</f>
        <v>0</v>
      </c>
      <c r="G74" s="71">
        <f t="shared" si="32"/>
        <v>0</v>
      </c>
      <c r="H74" s="71">
        <f t="shared" si="32"/>
        <v>0</v>
      </c>
      <c r="I74" s="71">
        <f t="shared" si="32"/>
        <v>0</v>
      </c>
      <c r="J74" s="71">
        <f t="shared" si="32"/>
        <v>0</v>
      </c>
      <c r="K74" s="71">
        <f t="shared" si="32"/>
        <v>0</v>
      </c>
      <c r="L74" s="71">
        <f t="shared" si="32"/>
        <v>0</v>
      </c>
      <c r="M74" s="71">
        <f t="shared" si="32"/>
        <v>5000</v>
      </c>
      <c r="N74" s="122">
        <f>SUM(N75:N78)</f>
        <v>0</v>
      </c>
      <c r="O74" s="122">
        <f t="shared" ref="O74" si="33">SUM(O75:O78)</f>
        <v>0</v>
      </c>
      <c r="P74" s="50">
        <f t="shared" si="28"/>
        <v>0</v>
      </c>
      <c r="Q74" s="50">
        <f t="shared" si="28"/>
        <v>0</v>
      </c>
    </row>
    <row r="75" spans="2:17" ht="23.25" thickBot="1">
      <c r="B75" s="114" t="s">
        <v>93</v>
      </c>
      <c r="C75" s="22" t="s">
        <v>8</v>
      </c>
      <c r="D75" s="77">
        <f t="shared" si="31"/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123">
        <v>0</v>
      </c>
      <c r="O75" s="123"/>
      <c r="P75" s="36">
        <f t="shared" si="28"/>
        <v>0</v>
      </c>
      <c r="Q75" s="36">
        <v>0</v>
      </c>
    </row>
    <row r="76" spans="2:17" ht="23.25" thickBot="1">
      <c r="B76" s="114"/>
      <c r="C76" s="22" t="s">
        <v>9</v>
      </c>
      <c r="D76" s="77">
        <f t="shared" si="31"/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123">
        <v>0</v>
      </c>
      <c r="O76" s="123"/>
      <c r="P76" s="36">
        <f t="shared" si="28"/>
        <v>0</v>
      </c>
      <c r="Q76" s="36">
        <v>0</v>
      </c>
    </row>
    <row r="77" spans="2:17" ht="34.5" thickBot="1">
      <c r="B77" s="114"/>
      <c r="C77" s="22" t="s">
        <v>10</v>
      </c>
      <c r="D77" s="77">
        <f t="shared" si="31"/>
        <v>5000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5000</v>
      </c>
      <c r="N77" s="123">
        <v>0</v>
      </c>
      <c r="O77" s="123"/>
      <c r="P77" s="36">
        <f t="shared" si="28"/>
        <v>0</v>
      </c>
      <c r="Q77" s="36">
        <v>0</v>
      </c>
    </row>
    <row r="78" spans="2:17" ht="57" thickBot="1">
      <c r="B78" s="115"/>
      <c r="C78" s="22" t="s">
        <v>11</v>
      </c>
      <c r="D78" s="37">
        <f t="shared" si="31"/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138">
        <v>0</v>
      </c>
      <c r="O78" s="138"/>
      <c r="P78" s="39">
        <f t="shared" si="28"/>
        <v>0</v>
      </c>
      <c r="Q78" s="39">
        <v>0</v>
      </c>
    </row>
    <row r="79" spans="2:17" ht="15.75" thickBot="1">
      <c r="B79" s="59" t="s">
        <v>96</v>
      </c>
      <c r="C79" s="22" t="s">
        <v>14</v>
      </c>
      <c r="D79" s="76">
        <f t="shared" si="31"/>
        <v>0</v>
      </c>
      <c r="E79" s="71">
        <f>SUM(E80:E83)</f>
        <v>0</v>
      </c>
      <c r="F79" s="71">
        <f t="shared" ref="F79:M79" si="34">SUM(F80:F83)</f>
        <v>0</v>
      </c>
      <c r="G79" s="71">
        <f t="shared" si="34"/>
        <v>0</v>
      </c>
      <c r="H79" s="71">
        <f t="shared" si="34"/>
        <v>0</v>
      </c>
      <c r="I79" s="71">
        <f t="shared" si="34"/>
        <v>0</v>
      </c>
      <c r="J79" s="71">
        <f t="shared" si="34"/>
        <v>0</v>
      </c>
      <c r="K79" s="71">
        <f t="shared" si="34"/>
        <v>0</v>
      </c>
      <c r="L79" s="71">
        <f t="shared" si="34"/>
        <v>0</v>
      </c>
      <c r="M79" s="71">
        <f t="shared" si="34"/>
        <v>0</v>
      </c>
      <c r="N79" s="122">
        <f>SUM(N80:N83)</f>
        <v>0</v>
      </c>
      <c r="O79" s="122">
        <f t="shared" ref="O79" si="35">SUM(O80:O83)</f>
        <v>0</v>
      </c>
      <c r="P79" s="50">
        <f t="shared" si="28"/>
        <v>0</v>
      </c>
      <c r="Q79" s="50">
        <f t="shared" si="28"/>
        <v>0</v>
      </c>
    </row>
    <row r="80" spans="2:17" ht="23.25" thickBot="1">
      <c r="B80" s="114" t="s">
        <v>94</v>
      </c>
      <c r="C80" s="22" t="s">
        <v>8</v>
      </c>
      <c r="D80" s="77">
        <f t="shared" si="31"/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123">
        <v>0</v>
      </c>
      <c r="O80" s="123"/>
      <c r="P80" s="36">
        <f t="shared" si="28"/>
        <v>0</v>
      </c>
      <c r="Q80" s="36">
        <v>0</v>
      </c>
    </row>
    <row r="81" spans="2:17" ht="23.25" thickBot="1">
      <c r="B81" s="114"/>
      <c r="C81" s="22" t="s">
        <v>9</v>
      </c>
      <c r="D81" s="77">
        <f t="shared" si="31"/>
        <v>0</v>
      </c>
      <c r="E81" s="72">
        <v>0</v>
      </c>
      <c r="F81" s="72">
        <v>0</v>
      </c>
      <c r="G81" s="72">
        <v>0</v>
      </c>
      <c r="H81" s="72"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123">
        <v>0</v>
      </c>
      <c r="O81" s="123"/>
      <c r="P81" s="36">
        <f t="shared" si="28"/>
        <v>0</v>
      </c>
      <c r="Q81" s="36">
        <v>0</v>
      </c>
    </row>
    <row r="82" spans="2:17" ht="34.5" thickBot="1">
      <c r="B82" s="114"/>
      <c r="C82" s="22" t="s">
        <v>10</v>
      </c>
      <c r="D82" s="77">
        <f t="shared" si="31"/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0</v>
      </c>
      <c r="M82" s="72">
        <v>0</v>
      </c>
      <c r="N82" s="123">
        <v>0</v>
      </c>
      <c r="O82" s="123"/>
      <c r="P82" s="36">
        <f t="shared" si="28"/>
        <v>0</v>
      </c>
      <c r="Q82" s="36">
        <v>0</v>
      </c>
    </row>
    <row r="83" spans="2:17" ht="57" thickBot="1">
      <c r="B83" s="115"/>
      <c r="C83" s="22" t="s">
        <v>11</v>
      </c>
      <c r="D83" s="37">
        <f t="shared" si="31"/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138">
        <v>0</v>
      </c>
      <c r="O83" s="138"/>
      <c r="P83" s="39">
        <f t="shared" si="28"/>
        <v>0</v>
      </c>
      <c r="Q83" s="39">
        <v>0</v>
      </c>
    </row>
    <row r="84" spans="2:17" ht="15.75" thickBot="1">
      <c r="B84" s="59" t="s">
        <v>97</v>
      </c>
      <c r="C84" s="22" t="s">
        <v>14</v>
      </c>
      <c r="D84" s="76">
        <f t="shared" si="31"/>
        <v>0</v>
      </c>
      <c r="E84" s="71">
        <f>SUM(E85:E88)</f>
        <v>0</v>
      </c>
      <c r="F84" s="71">
        <f t="shared" ref="F84:M84" si="36">SUM(F85:F88)</f>
        <v>0</v>
      </c>
      <c r="G84" s="71">
        <f t="shared" si="36"/>
        <v>0</v>
      </c>
      <c r="H84" s="71">
        <f t="shared" si="36"/>
        <v>0</v>
      </c>
      <c r="I84" s="71">
        <f t="shared" si="36"/>
        <v>0</v>
      </c>
      <c r="J84" s="71">
        <f t="shared" si="36"/>
        <v>0</v>
      </c>
      <c r="K84" s="71">
        <f t="shared" si="36"/>
        <v>0</v>
      </c>
      <c r="L84" s="71">
        <f t="shared" si="36"/>
        <v>0</v>
      </c>
      <c r="M84" s="71">
        <f t="shared" si="36"/>
        <v>0</v>
      </c>
      <c r="N84" s="122">
        <f>SUM(N85:N88)</f>
        <v>0</v>
      </c>
      <c r="O84" s="122">
        <f t="shared" ref="O84" si="37">SUM(O85:O88)</f>
        <v>0</v>
      </c>
      <c r="P84" s="50">
        <f t="shared" si="28"/>
        <v>0</v>
      </c>
      <c r="Q84" s="50">
        <f t="shared" si="28"/>
        <v>0</v>
      </c>
    </row>
    <row r="85" spans="2:17" ht="23.25" thickBot="1">
      <c r="B85" s="114" t="s">
        <v>94</v>
      </c>
      <c r="C85" s="22" t="s">
        <v>8</v>
      </c>
      <c r="D85" s="77">
        <f t="shared" si="31"/>
        <v>0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123">
        <v>0</v>
      </c>
      <c r="O85" s="123"/>
      <c r="P85" s="36">
        <f t="shared" si="28"/>
        <v>0</v>
      </c>
      <c r="Q85" s="36">
        <v>0</v>
      </c>
    </row>
    <row r="86" spans="2:17" ht="23.25" thickBot="1">
      <c r="B86" s="114"/>
      <c r="C86" s="22" t="s">
        <v>9</v>
      </c>
      <c r="D86" s="77">
        <f t="shared" si="31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123">
        <v>0</v>
      </c>
      <c r="O86" s="123"/>
      <c r="P86" s="36">
        <f t="shared" si="28"/>
        <v>0</v>
      </c>
      <c r="Q86" s="36">
        <v>0</v>
      </c>
    </row>
    <row r="87" spans="2:17" ht="34.5" thickBot="1">
      <c r="B87" s="114"/>
      <c r="C87" s="22" t="s">
        <v>10</v>
      </c>
      <c r="D87" s="77">
        <f t="shared" si="31"/>
        <v>0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123">
        <v>0</v>
      </c>
      <c r="O87" s="123"/>
      <c r="P87" s="36">
        <f t="shared" si="28"/>
        <v>0</v>
      </c>
      <c r="Q87" s="36">
        <v>0</v>
      </c>
    </row>
    <row r="88" spans="2:17" ht="57" thickBot="1">
      <c r="B88" s="115"/>
      <c r="C88" s="22" t="s">
        <v>11</v>
      </c>
      <c r="D88" s="37">
        <f t="shared" si="31"/>
        <v>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138">
        <v>0</v>
      </c>
      <c r="O88" s="138"/>
      <c r="P88" s="39">
        <f t="shared" si="28"/>
        <v>0</v>
      </c>
      <c r="Q88" s="39">
        <v>0</v>
      </c>
    </row>
  </sheetData>
  <mergeCells count="101"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Q7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</mergeCells>
  <pageMargins left="0.7" right="0.7" top="0.75" bottom="0.75" header="0.3" footer="0.3"/>
  <pageSetup paperSize="9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128"/>
  <sheetViews>
    <sheetView tabSelected="1" workbookViewId="0">
      <selection activeCell="Q98" sqref="Q98"/>
    </sheetView>
  </sheetViews>
  <sheetFormatPr defaultRowHeight="1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5" max="15" width="9.85546875" customWidth="1"/>
  </cols>
  <sheetData>
    <row r="2" spans="1:16" ht="21" customHeight="1">
      <c r="M2" s="129" t="s">
        <v>57</v>
      </c>
      <c r="N2" s="129"/>
      <c r="O2" s="15"/>
    </row>
    <row r="3" spans="1:16" ht="36.75" customHeight="1">
      <c r="A3" s="129" t="s">
        <v>58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5"/>
    </row>
    <row r="4" spans="1:16" ht="42.75" customHeight="1" thickBot="1">
      <c r="B4" s="14"/>
    </row>
    <row r="5" spans="1:16" ht="42" customHeight="1">
      <c r="B5" s="4"/>
      <c r="C5" s="26"/>
      <c r="D5" s="130" t="s">
        <v>60</v>
      </c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2"/>
    </row>
    <row r="6" spans="1:16" ht="42.75" thickBot="1">
      <c r="B6" s="7" t="s">
        <v>59</v>
      </c>
      <c r="C6" s="17" t="s">
        <v>3</v>
      </c>
      <c r="D6" s="133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5"/>
    </row>
    <row r="7" spans="1:16" ht="21.75" thickBot="1">
      <c r="B7" s="9"/>
      <c r="C7" s="27"/>
      <c r="D7" s="83" t="s">
        <v>101</v>
      </c>
      <c r="E7" s="84">
        <v>2015</v>
      </c>
      <c r="F7" s="84">
        <v>2016</v>
      </c>
      <c r="G7" s="84">
        <v>2017</v>
      </c>
      <c r="H7" s="84">
        <v>2018</v>
      </c>
      <c r="I7" s="84">
        <v>2019</v>
      </c>
      <c r="J7" s="85">
        <v>2020</v>
      </c>
      <c r="K7" s="84">
        <v>2021</v>
      </c>
      <c r="L7" s="84">
        <v>2022</v>
      </c>
      <c r="M7" s="84">
        <v>2023</v>
      </c>
      <c r="N7" s="84">
        <v>2024</v>
      </c>
      <c r="O7" s="86">
        <v>2025</v>
      </c>
      <c r="P7" s="97">
        <v>2026</v>
      </c>
    </row>
    <row r="8" spans="1:16" ht="21.75" thickBot="1">
      <c r="B8" s="7" t="s">
        <v>19</v>
      </c>
      <c r="C8" s="19" t="s">
        <v>14</v>
      </c>
      <c r="D8" s="56">
        <f>SUM(E8:O8)</f>
        <v>600722.59918999998</v>
      </c>
      <c r="E8" s="57">
        <f>SUM(E9:E12)</f>
        <v>8799.7537000000011</v>
      </c>
      <c r="F8" s="57">
        <f t="shared" ref="F8:P8" si="0">SUM(F9:F12)</f>
        <v>32662.496649999997</v>
      </c>
      <c r="G8" s="57">
        <f t="shared" si="0"/>
        <v>11418.435379999999</v>
      </c>
      <c r="H8" s="57">
        <f t="shared" si="0"/>
        <v>10989.7359</v>
      </c>
      <c r="I8" s="57">
        <f t="shared" si="0"/>
        <v>12693.204000000002</v>
      </c>
      <c r="J8" s="91">
        <f t="shared" si="0"/>
        <v>34585.11058</v>
      </c>
      <c r="K8" s="57">
        <f t="shared" si="0"/>
        <v>68373.533070000005</v>
      </c>
      <c r="L8" s="92">
        <f t="shared" si="0"/>
        <v>138433.00342999998</v>
      </c>
      <c r="M8" s="92">
        <f t="shared" si="0"/>
        <v>181389.62748</v>
      </c>
      <c r="N8" s="57">
        <f t="shared" si="0"/>
        <v>0</v>
      </c>
      <c r="O8" s="93">
        <f t="shared" si="0"/>
        <v>101377.69900000001</v>
      </c>
      <c r="P8" s="98">
        <f t="shared" si="0"/>
        <v>3479.0680000000002</v>
      </c>
    </row>
    <row r="9" spans="1:16" ht="53.25" thickBot="1">
      <c r="B9" s="7" t="s">
        <v>89</v>
      </c>
      <c r="C9" s="19" t="s">
        <v>8</v>
      </c>
      <c r="D9" s="40">
        <f>SUM(E9:P9)</f>
        <v>0</v>
      </c>
      <c r="E9" s="79">
        <f>SUM(E14+E18+E23+E28+E33+E38+E43+E48+E53+E58+E63+E68+E73+E78+E83+E88+E93+E98+E103+E108+E113+E118+E124)</f>
        <v>0</v>
      </c>
      <c r="F9" s="79">
        <f t="shared" ref="F9:P9" si="1">SUM(F14+F18+F23+F28+F33+F38+F43+F48+F53+F58+F63+F68+F73+F78+F83+F88+F93+F98+F103+F108+F113+F118+F124)</f>
        <v>0</v>
      </c>
      <c r="G9" s="79">
        <f t="shared" si="1"/>
        <v>0</v>
      </c>
      <c r="H9" s="79">
        <f t="shared" si="1"/>
        <v>0</v>
      </c>
      <c r="I9" s="79">
        <f t="shared" si="1"/>
        <v>0</v>
      </c>
      <c r="J9" s="94">
        <f t="shared" si="1"/>
        <v>0</v>
      </c>
      <c r="K9" s="79">
        <f t="shared" si="1"/>
        <v>0</v>
      </c>
      <c r="L9" s="79">
        <f t="shared" si="1"/>
        <v>0</v>
      </c>
      <c r="M9" s="79">
        <f t="shared" si="1"/>
        <v>0</v>
      </c>
      <c r="N9" s="79">
        <f t="shared" si="1"/>
        <v>0</v>
      </c>
      <c r="O9" s="95">
        <f t="shared" si="1"/>
        <v>0</v>
      </c>
      <c r="P9" s="99">
        <f t="shared" si="1"/>
        <v>0</v>
      </c>
    </row>
    <row r="10" spans="1:16" ht="21.75" thickBot="1">
      <c r="B10" s="8"/>
      <c r="C10" s="19" t="s">
        <v>9</v>
      </c>
      <c r="D10" s="34">
        <f t="shared" ref="D10:D73" si="2">SUM(E10:P10)</f>
        <v>465494.39038</v>
      </c>
      <c r="E10" s="70">
        <f>SUM(E15+E19+E24+E29+E34+E39+E44+E49+E54+E59+E64+E69+E74+E79+E84+E89+E94+E99+E104+E109+E114+E119+E125)</f>
        <v>802.66</v>
      </c>
      <c r="F10" s="70">
        <f t="shared" ref="F10:P10" si="3">SUM(F15+F19+F24+F29+F34+F39+F44+F49+F54+F59+F64+F69+F74+F79+F84+F89+F94+F99+F104+F109+F114+F119+F125)</f>
        <v>15595</v>
      </c>
      <c r="G10" s="70">
        <f t="shared" si="3"/>
        <v>0</v>
      </c>
      <c r="H10" s="70">
        <f t="shared" si="3"/>
        <v>0</v>
      </c>
      <c r="I10" s="70">
        <f t="shared" si="3"/>
        <v>1158.1369999999999</v>
      </c>
      <c r="J10" s="29">
        <f t="shared" si="3"/>
        <v>16551.17958</v>
      </c>
      <c r="K10" s="70">
        <f t="shared" si="3"/>
        <v>52980.540799999995</v>
      </c>
      <c r="L10" s="62">
        <f t="shared" si="3"/>
        <v>112849.09</v>
      </c>
      <c r="M10" s="70">
        <f t="shared" si="3"/>
        <v>167271.891</v>
      </c>
      <c r="N10" s="70">
        <f t="shared" si="3"/>
        <v>0</v>
      </c>
      <c r="O10" s="87">
        <f t="shared" si="3"/>
        <v>98285.892000000007</v>
      </c>
      <c r="P10" s="100">
        <f t="shared" si="3"/>
        <v>0</v>
      </c>
    </row>
    <row r="11" spans="1:16" ht="32.25" thickBot="1">
      <c r="B11" s="8"/>
      <c r="C11" s="19" t="s">
        <v>10</v>
      </c>
      <c r="D11" s="34">
        <f>SUM(E11:P11)</f>
        <v>138161.75672999999</v>
      </c>
      <c r="E11" s="70">
        <f>SUM(E16+E20+E25+E30+E35+E40+E45+E50+E55+E60+E65+E70+E75+E80+E85+E90+E95+E100+E105+E110+E115+E120+E126)</f>
        <v>7997.0937000000004</v>
      </c>
      <c r="F11" s="70">
        <f t="shared" ref="F11:P11" si="4">SUM(F16+F20+F25+F30+F35+F40+F45+F50+F55+F60+F65+F70+F75+F80+F85+F90+F95+F100+F105+F110+F115+F120+F126)</f>
        <v>16521.976569999999</v>
      </c>
      <c r="G11" s="70">
        <f t="shared" si="4"/>
        <v>11418.435379999999</v>
      </c>
      <c r="H11" s="70">
        <f t="shared" si="4"/>
        <v>10989.7359</v>
      </c>
      <c r="I11" s="70">
        <f t="shared" si="4"/>
        <v>11535.067000000001</v>
      </c>
      <c r="J11" s="29">
        <f t="shared" si="4"/>
        <v>18033.931</v>
      </c>
      <c r="K11" s="70">
        <f t="shared" si="4"/>
        <v>15392.992270000002</v>
      </c>
      <c r="L11" s="61">
        <f>SUM(L16+L20+L25+L30+L35+L40+L45+L50+L55+L60+L65+L70+L75+L80+L85+L90+L95+L100+L105+L110+L115+L120+L126)</f>
        <v>25583.913430000001</v>
      </c>
      <c r="M11" s="70">
        <f t="shared" si="4"/>
        <v>14117.73648</v>
      </c>
      <c r="N11" s="70">
        <f t="shared" si="4"/>
        <v>0</v>
      </c>
      <c r="O11" s="87">
        <f t="shared" si="4"/>
        <v>3091.8069999999998</v>
      </c>
      <c r="P11" s="100">
        <f t="shared" si="4"/>
        <v>3479.0680000000002</v>
      </c>
    </row>
    <row r="12" spans="1:16" ht="42.75" thickBot="1">
      <c r="B12" s="9"/>
      <c r="C12" s="19" t="s">
        <v>11</v>
      </c>
      <c r="D12" s="34">
        <f t="shared" si="2"/>
        <v>545.52008000000001</v>
      </c>
      <c r="E12" s="70">
        <f>SUM(E17+E21+E26+E31+E36+E41+E46+E51+E56+E61+E66+E71+E76+E81+E86+E96+E101+E106+E111+E116+E122+E128)</f>
        <v>0</v>
      </c>
      <c r="F12" s="72">
        <f t="shared" ref="F12:N12" si="5">SUM(F17+F21+F26+F31+F36+F41+F46+F51+F56+F61+F66+F71+F76+F81+F86+F96+F101+F106+F111+F116+F122+F128)</f>
        <v>545.52008000000001</v>
      </c>
      <c r="G12" s="70">
        <f t="shared" si="5"/>
        <v>0</v>
      </c>
      <c r="H12" s="70">
        <f t="shared" si="5"/>
        <v>0</v>
      </c>
      <c r="I12" s="70">
        <f t="shared" si="5"/>
        <v>0</v>
      </c>
      <c r="J12" s="29">
        <f t="shared" si="5"/>
        <v>0</v>
      </c>
      <c r="K12" s="70">
        <f t="shared" si="5"/>
        <v>0</v>
      </c>
      <c r="L12" s="70">
        <f t="shared" si="5"/>
        <v>0</v>
      </c>
      <c r="M12" s="70">
        <f t="shared" si="5"/>
        <v>0</v>
      </c>
      <c r="N12" s="70">
        <f t="shared" si="5"/>
        <v>0</v>
      </c>
      <c r="O12" s="87">
        <f t="shared" ref="O12:P12" si="6">SUM(O17+O21+O26+O31+O36+O41+O46+O51+O56+O61+O66+O71+O76+O81+O86+O91+O96+O101+O106+O111+O116+O121+O127)</f>
        <v>0</v>
      </c>
      <c r="P12" s="100">
        <f t="shared" si="6"/>
        <v>0</v>
      </c>
    </row>
    <row r="13" spans="1:16" ht="15.75" thickBot="1">
      <c r="B13" s="12" t="s">
        <v>61</v>
      </c>
      <c r="C13" s="22" t="s">
        <v>14</v>
      </c>
      <c r="D13" s="77">
        <f t="shared" si="2"/>
        <v>8744.1470399999998</v>
      </c>
      <c r="E13" s="72">
        <f>SUM(E14:E17)</f>
        <v>7859.5382200000004</v>
      </c>
      <c r="F13" s="72">
        <f t="shared" ref="F13:P13" si="7">SUM(F14:F17)</f>
        <v>569.60882000000004</v>
      </c>
      <c r="G13" s="72">
        <f t="shared" si="7"/>
        <v>0</v>
      </c>
      <c r="H13" s="72">
        <f t="shared" si="7"/>
        <v>0</v>
      </c>
      <c r="I13" s="72">
        <f t="shared" si="7"/>
        <v>0</v>
      </c>
      <c r="J13" s="82">
        <f t="shared" si="7"/>
        <v>0</v>
      </c>
      <c r="K13" s="72">
        <f t="shared" si="7"/>
        <v>0</v>
      </c>
      <c r="L13" s="72">
        <f t="shared" si="7"/>
        <v>315</v>
      </c>
      <c r="M13" s="72">
        <f t="shared" si="7"/>
        <v>0</v>
      </c>
      <c r="N13" s="72">
        <f t="shared" si="7"/>
        <v>0</v>
      </c>
      <c r="O13" s="88">
        <f>SUM(O14:O17)</f>
        <v>0</v>
      </c>
      <c r="P13" s="96">
        <f t="shared" si="7"/>
        <v>0</v>
      </c>
    </row>
    <row r="14" spans="1:16" ht="24" customHeight="1" thickBot="1">
      <c r="B14" s="114" t="s">
        <v>62</v>
      </c>
      <c r="C14" s="22" t="s">
        <v>8</v>
      </c>
      <c r="D14" s="77">
        <f t="shared" si="2"/>
        <v>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82">
        <v>0</v>
      </c>
      <c r="K14" s="72">
        <v>0</v>
      </c>
      <c r="L14" s="72">
        <v>0</v>
      </c>
      <c r="M14" s="72">
        <v>0</v>
      </c>
      <c r="N14" s="72">
        <v>0</v>
      </c>
      <c r="O14" s="88">
        <v>0</v>
      </c>
      <c r="P14" s="36">
        <v>0</v>
      </c>
    </row>
    <row r="15" spans="1:16" ht="23.25" thickBot="1">
      <c r="B15" s="114"/>
      <c r="C15" s="22" t="s">
        <v>9</v>
      </c>
      <c r="D15" s="77">
        <f t="shared" si="2"/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82">
        <v>0</v>
      </c>
      <c r="K15" s="72">
        <v>0</v>
      </c>
      <c r="L15" s="72">
        <v>0</v>
      </c>
      <c r="M15" s="72">
        <v>0</v>
      </c>
      <c r="N15" s="72">
        <v>0</v>
      </c>
      <c r="O15" s="88">
        <v>0</v>
      </c>
      <c r="P15" s="36">
        <v>0</v>
      </c>
    </row>
    <row r="16" spans="1:16" ht="34.5" thickBot="1">
      <c r="B16" s="114"/>
      <c r="C16" s="22" t="s">
        <v>10</v>
      </c>
      <c r="D16" s="77">
        <f t="shared" si="2"/>
        <v>8744.1470399999998</v>
      </c>
      <c r="E16" s="72">
        <v>7859.5382200000004</v>
      </c>
      <c r="F16" s="72">
        <v>569.60882000000004</v>
      </c>
      <c r="G16" s="25">
        <v>0</v>
      </c>
      <c r="H16" s="72">
        <v>0</v>
      </c>
      <c r="I16" s="72">
        <v>0</v>
      </c>
      <c r="J16" s="82">
        <v>0</v>
      </c>
      <c r="K16" s="72">
        <v>0</v>
      </c>
      <c r="L16" s="72">
        <v>315</v>
      </c>
      <c r="M16" s="72">
        <v>0</v>
      </c>
      <c r="N16" s="72">
        <v>0</v>
      </c>
      <c r="O16" s="88">
        <v>0</v>
      </c>
      <c r="P16" s="36">
        <v>0</v>
      </c>
    </row>
    <row r="17" spans="2:16" ht="45.75" thickBot="1">
      <c r="B17" s="9"/>
      <c r="C17" s="22" t="s">
        <v>11</v>
      </c>
      <c r="D17" s="77">
        <f t="shared" si="2"/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82">
        <v>0</v>
      </c>
      <c r="K17" s="72">
        <v>0</v>
      </c>
      <c r="L17" s="72">
        <v>0</v>
      </c>
      <c r="M17" s="72">
        <v>0</v>
      </c>
      <c r="N17" s="72">
        <v>0</v>
      </c>
      <c r="O17" s="88">
        <v>0</v>
      </c>
      <c r="P17" s="36">
        <v>0</v>
      </c>
    </row>
    <row r="18" spans="2:16" ht="23.25" thickBot="1">
      <c r="B18" s="155" t="s">
        <v>63</v>
      </c>
      <c r="C18" s="22" t="s">
        <v>8</v>
      </c>
      <c r="D18" s="77">
        <f t="shared" si="2"/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82">
        <v>0</v>
      </c>
      <c r="K18" s="72">
        <v>0</v>
      </c>
      <c r="L18" s="72">
        <v>0</v>
      </c>
      <c r="M18" s="72">
        <v>0</v>
      </c>
      <c r="N18" s="72">
        <v>0</v>
      </c>
      <c r="O18" s="88">
        <v>0</v>
      </c>
      <c r="P18" s="36">
        <v>0</v>
      </c>
    </row>
    <row r="19" spans="2:16" ht="23.25" thickBot="1">
      <c r="B19" s="156"/>
      <c r="C19" s="22" t="s">
        <v>9</v>
      </c>
      <c r="D19" s="77">
        <f t="shared" si="2"/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82">
        <v>0</v>
      </c>
      <c r="K19" s="72">
        <v>0</v>
      </c>
      <c r="L19" s="72">
        <v>0</v>
      </c>
      <c r="M19" s="72">
        <v>0</v>
      </c>
      <c r="N19" s="72">
        <v>0</v>
      </c>
      <c r="O19" s="88">
        <v>0</v>
      </c>
      <c r="P19" s="36">
        <v>0</v>
      </c>
    </row>
    <row r="20" spans="2:16" ht="34.5" thickBot="1">
      <c r="B20" s="156"/>
      <c r="C20" s="22" t="s">
        <v>10</v>
      </c>
      <c r="D20" s="77">
        <f t="shared" si="2"/>
        <v>79980.118769999986</v>
      </c>
      <c r="E20" s="72">
        <v>0</v>
      </c>
      <c r="F20" s="72">
        <v>2898.9883799999998</v>
      </c>
      <c r="G20" s="72">
        <v>5355.91338</v>
      </c>
      <c r="H20" s="72">
        <v>3667.5990900000002</v>
      </c>
      <c r="I20" s="72">
        <v>9855.4201900000007</v>
      </c>
      <c r="J20" s="82">
        <v>16554.059140000001</v>
      </c>
      <c r="K20" s="72">
        <v>11794.18223</v>
      </c>
      <c r="L20" s="72">
        <v>16430.953389999999</v>
      </c>
      <c r="M20" s="25">
        <v>8857.9629700000005</v>
      </c>
      <c r="N20" s="25">
        <v>0</v>
      </c>
      <c r="O20" s="89">
        <v>1085.972</v>
      </c>
      <c r="P20" s="36">
        <v>3479.0680000000002</v>
      </c>
    </row>
    <row r="21" spans="2:16" ht="45.75" thickBot="1">
      <c r="B21" s="157"/>
      <c r="C21" s="22" t="s">
        <v>11</v>
      </c>
      <c r="D21" s="77">
        <f t="shared" si="2"/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82">
        <v>0</v>
      </c>
      <c r="K21" s="72">
        <v>0</v>
      </c>
      <c r="L21" s="72">
        <v>0</v>
      </c>
      <c r="M21" s="72">
        <v>0</v>
      </c>
      <c r="N21" s="72">
        <v>0</v>
      </c>
      <c r="O21" s="88">
        <v>0</v>
      </c>
      <c r="P21" s="36">
        <v>0</v>
      </c>
    </row>
    <row r="22" spans="2:16" ht="15.75" thickBot="1">
      <c r="B22" s="143" t="s">
        <v>84</v>
      </c>
      <c r="C22" s="22" t="s">
        <v>14</v>
      </c>
      <c r="D22" s="77">
        <f t="shared" si="2"/>
        <v>1086.325</v>
      </c>
      <c r="E22" s="72">
        <f>SUM(E23:E26)</f>
        <v>0</v>
      </c>
      <c r="F22" s="72">
        <f t="shared" ref="F22:O22" si="8">SUM(F23:F26)</f>
        <v>0</v>
      </c>
      <c r="G22" s="72">
        <f t="shared" si="8"/>
        <v>0</v>
      </c>
      <c r="H22" s="72">
        <f t="shared" si="8"/>
        <v>0</v>
      </c>
      <c r="I22" s="72">
        <f t="shared" si="8"/>
        <v>0</v>
      </c>
      <c r="J22" s="82">
        <f t="shared" si="8"/>
        <v>0</v>
      </c>
      <c r="K22" s="82">
        <f t="shared" si="8"/>
        <v>1086.325</v>
      </c>
      <c r="L22" s="72">
        <f t="shared" si="8"/>
        <v>0</v>
      </c>
      <c r="M22" s="72">
        <f t="shared" si="8"/>
        <v>0</v>
      </c>
      <c r="N22" s="72">
        <f t="shared" si="8"/>
        <v>0</v>
      </c>
      <c r="O22" s="88">
        <f t="shared" si="8"/>
        <v>0</v>
      </c>
      <c r="P22" s="36">
        <v>0</v>
      </c>
    </row>
    <row r="23" spans="2:16" ht="23.25" thickBot="1">
      <c r="B23" s="114"/>
      <c r="C23" s="22" t="s">
        <v>8</v>
      </c>
      <c r="D23" s="77">
        <f t="shared" si="2"/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82">
        <v>0</v>
      </c>
      <c r="K23" s="72">
        <v>0</v>
      </c>
      <c r="L23" s="72">
        <v>0</v>
      </c>
      <c r="M23" s="72">
        <v>0</v>
      </c>
      <c r="N23" s="72">
        <v>0</v>
      </c>
      <c r="O23" s="88">
        <v>0</v>
      </c>
      <c r="P23" s="36">
        <v>0</v>
      </c>
    </row>
    <row r="24" spans="2:16" ht="23.25" thickBot="1">
      <c r="B24" s="114"/>
      <c r="C24" s="22" t="s">
        <v>9</v>
      </c>
      <c r="D24" s="77">
        <f t="shared" si="2"/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82">
        <v>0</v>
      </c>
      <c r="K24" s="72">
        <v>0</v>
      </c>
      <c r="L24" s="72">
        <v>0</v>
      </c>
      <c r="M24" s="72">
        <v>0</v>
      </c>
      <c r="N24" s="72">
        <v>0</v>
      </c>
      <c r="O24" s="88">
        <v>0</v>
      </c>
      <c r="P24" s="36">
        <v>0</v>
      </c>
    </row>
    <row r="25" spans="2:16" ht="34.5" thickBot="1">
      <c r="B25" s="114"/>
      <c r="C25" s="22" t="s">
        <v>10</v>
      </c>
      <c r="D25" s="77">
        <f t="shared" si="2"/>
        <v>1086.325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82">
        <v>0</v>
      </c>
      <c r="K25" s="72">
        <v>1086.325</v>
      </c>
      <c r="L25" s="72">
        <v>0</v>
      </c>
      <c r="M25" s="72">
        <v>0</v>
      </c>
      <c r="N25" s="72">
        <v>0</v>
      </c>
      <c r="O25" s="88">
        <v>0</v>
      </c>
      <c r="P25" s="36">
        <v>0</v>
      </c>
    </row>
    <row r="26" spans="2:16" ht="45.75" thickBot="1">
      <c r="B26" s="115"/>
      <c r="C26" s="22" t="s">
        <v>11</v>
      </c>
      <c r="D26" s="77">
        <f t="shared" si="2"/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82">
        <v>0</v>
      </c>
      <c r="K26" s="72">
        <v>0</v>
      </c>
      <c r="L26" s="72">
        <v>0</v>
      </c>
      <c r="M26" s="72">
        <v>0</v>
      </c>
      <c r="N26" s="72">
        <v>0</v>
      </c>
      <c r="O26" s="88">
        <v>0</v>
      </c>
      <c r="P26" s="96">
        <v>0</v>
      </c>
    </row>
    <row r="27" spans="2:16" ht="23.25" thickBot="1">
      <c r="B27" s="12" t="s">
        <v>64</v>
      </c>
      <c r="C27" s="22" t="s">
        <v>14</v>
      </c>
      <c r="D27" s="77">
        <f t="shared" si="2"/>
        <v>1644.2154799999998</v>
      </c>
      <c r="E27" s="72">
        <f>SUM(E28:E31)</f>
        <v>940.21547999999996</v>
      </c>
      <c r="F27" s="72">
        <f t="shared" ref="F27:P27" si="9">SUM(F28:F31)</f>
        <v>0</v>
      </c>
      <c r="G27" s="72">
        <f t="shared" si="9"/>
        <v>0</v>
      </c>
      <c r="H27" s="72">
        <f t="shared" si="9"/>
        <v>0</v>
      </c>
      <c r="I27" s="72">
        <f t="shared" si="9"/>
        <v>0</v>
      </c>
      <c r="J27" s="82">
        <f t="shared" si="9"/>
        <v>0</v>
      </c>
      <c r="K27" s="82">
        <f t="shared" si="9"/>
        <v>500</v>
      </c>
      <c r="L27" s="72">
        <f t="shared" si="9"/>
        <v>204</v>
      </c>
      <c r="M27" s="72">
        <f t="shared" si="9"/>
        <v>0</v>
      </c>
      <c r="N27" s="72">
        <f t="shared" si="9"/>
        <v>0</v>
      </c>
      <c r="O27" s="88">
        <f t="shared" ref="O27" si="10">SUM(O28:O31)</f>
        <v>0</v>
      </c>
      <c r="P27" s="96">
        <f t="shared" si="9"/>
        <v>0</v>
      </c>
    </row>
    <row r="28" spans="2:16" ht="22.5" customHeight="1" thickBot="1">
      <c r="B28" s="114" t="s">
        <v>65</v>
      </c>
      <c r="C28" s="22" t="s">
        <v>8</v>
      </c>
      <c r="D28" s="77">
        <f t="shared" si="2"/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82">
        <v>0</v>
      </c>
      <c r="K28" s="72">
        <v>0</v>
      </c>
      <c r="L28" s="72">
        <v>0</v>
      </c>
      <c r="M28" s="72">
        <v>0</v>
      </c>
      <c r="N28" s="72">
        <v>0</v>
      </c>
      <c r="O28" s="88">
        <v>0</v>
      </c>
      <c r="P28" s="36">
        <v>0</v>
      </c>
    </row>
    <row r="29" spans="2:16" ht="23.25" thickBot="1">
      <c r="B29" s="114"/>
      <c r="C29" s="22" t="s">
        <v>9</v>
      </c>
      <c r="D29" s="77">
        <f t="shared" si="2"/>
        <v>802.66</v>
      </c>
      <c r="E29" s="72">
        <v>802.66</v>
      </c>
      <c r="F29" s="72">
        <v>0</v>
      </c>
      <c r="G29" s="72">
        <v>0</v>
      </c>
      <c r="H29" s="72">
        <v>0</v>
      </c>
      <c r="I29" s="72">
        <v>0</v>
      </c>
      <c r="J29" s="82">
        <v>0</v>
      </c>
      <c r="K29" s="72">
        <v>0</v>
      </c>
      <c r="L29" s="72">
        <v>0</v>
      </c>
      <c r="M29" s="72">
        <v>0</v>
      </c>
      <c r="N29" s="72">
        <v>0</v>
      </c>
      <c r="O29" s="88">
        <v>0</v>
      </c>
      <c r="P29" s="36">
        <v>0</v>
      </c>
    </row>
    <row r="30" spans="2:16" ht="34.5" thickBot="1">
      <c r="B30" s="8"/>
      <c r="C30" s="22" t="s">
        <v>10</v>
      </c>
      <c r="D30" s="77">
        <f t="shared" si="2"/>
        <v>841.55547999999999</v>
      </c>
      <c r="E30" s="72">
        <v>137.55547999999999</v>
      </c>
      <c r="F30" s="72">
        <v>0</v>
      </c>
      <c r="G30" s="72">
        <v>0</v>
      </c>
      <c r="H30" s="72">
        <v>0</v>
      </c>
      <c r="I30" s="72">
        <v>0</v>
      </c>
      <c r="J30" s="82">
        <v>0</v>
      </c>
      <c r="K30" s="72">
        <v>500</v>
      </c>
      <c r="L30" s="72">
        <v>204</v>
      </c>
      <c r="M30" s="72">
        <v>0</v>
      </c>
      <c r="N30" s="72">
        <v>0</v>
      </c>
      <c r="O30" s="88">
        <v>0</v>
      </c>
      <c r="P30" s="36">
        <v>0</v>
      </c>
    </row>
    <row r="31" spans="2:16" ht="45.75" thickBot="1">
      <c r="B31" s="9"/>
      <c r="C31" s="22" t="s">
        <v>11</v>
      </c>
      <c r="D31" s="77">
        <f t="shared" si="2"/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82">
        <v>0</v>
      </c>
      <c r="K31" s="72">
        <v>0</v>
      </c>
      <c r="L31" s="72">
        <v>0</v>
      </c>
      <c r="M31" s="72">
        <v>0</v>
      </c>
      <c r="N31" s="72">
        <v>0</v>
      </c>
      <c r="O31" s="88">
        <v>0</v>
      </c>
      <c r="P31" s="36">
        <v>0</v>
      </c>
    </row>
    <row r="32" spans="2:16" ht="23.25" thickBot="1">
      <c r="B32" s="12" t="s">
        <v>66</v>
      </c>
      <c r="C32" s="22" t="s">
        <v>14</v>
      </c>
      <c r="D32" s="77">
        <f t="shared" si="2"/>
        <v>10952.51945</v>
      </c>
      <c r="E32" s="72">
        <f>SUM(E33:E36)</f>
        <v>0</v>
      </c>
      <c r="F32" s="72">
        <f t="shared" ref="F32:P32" si="11">SUM(F33:F36)</f>
        <v>10952.51945</v>
      </c>
      <c r="G32" s="72">
        <f t="shared" si="11"/>
        <v>0</v>
      </c>
      <c r="H32" s="72">
        <f t="shared" si="11"/>
        <v>0</v>
      </c>
      <c r="I32" s="72">
        <f t="shared" si="11"/>
        <v>0</v>
      </c>
      <c r="J32" s="82">
        <f t="shared" si="11"/>
        <v>0</v>
      </c>
      <c r="K32" s="72">
        <f t="shared" si="11"/>
        <v>0</v>
      </c>
      <c r="L32" s="72">
        <f t="shared" si="11"/>
        <v>0</v>
      </c>
      <c r="M32" s="72">
        <f t="shared" si="11"/>
        <v>0</v>
      </c>
      <c r="N32" s="72">
        <f t="shared" si="11"/>
        <v>0</v>
      </c>
      <c r="O32" s="88">
        <f t="shared" si="11"/>
        <v>0</v>
      </c>
      <c r="P32" s="96">
        <f t="shared" si="11"/>
        <v>0</v>
      </c>
    </row>
    <row r="33" spans="2:16" ht="46.5" customHeight="1" thickBot="1">
      <c r="B33" s="12" t="s">
        <v>67</v>
      </c>
      <c r="C33" s="22" t="s">
        <v>8</v>
      </c>
      <c r="D33" s="77">
        <f t="shared" si="2"/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82">
        <v>0</v>
      </c>
      <c r="K33" s="72">
        <v>0</v>
      </c>
      <c r="L33" s="72">
        <v>0</v>
      </c>
      <c r="M33" s="72">
        <v>0</v>
      </c>
      <c r="N33" s="72">
        <v>0</v>
      </c>
      <c r="O33" s="88">
        <v>0</v>
      </c>
      <c r="P33" s="36">
        <v>0</v>
      </c>
    </row>
    <row r="34" spans="2:16" ht="24.75" customHeight="1" thickBot="1">
      <c r="B34" s="12" t="s">
        <v>68</v>
      </c>
      <c r="C34" s="22" t="s">
        <v>9</v>
      </c>
      <c r="D34" s="77">
        <f t="shared" si="2"/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82">
        <v>0</v>
      </c>
      <c r="K34" s="72">
        <v>0</v>
      </c>
      <c r="L34" s="72">
        <v>0</v>
      </c>
      <c r="M34" s="72">
        <v>0</v>
      </c>
      <c r="N34" s="72">
        <v>0</v>
      </c>
      <c r="O34" s="88">
        <v>0</v>
      </c>
      <c r="P34" s="36">
        <v>0</v>
      </c>
    </row>
    <row r="35" spans="2:16" ht="34.5" thickBot="1">
      <c r="B35" s="8"/>
      <c r="C35" s="22" t="s">
        <v>10</v>
      </c>
      <c r="D35" s="77">
        <f t="shared" si="2"/>
        <v>10406.99937</v>
      </c>
      <c r="E35" s="72">
        <v>0</v>
      </c>
      <c r="F35" s="72">
        <v>10406.99937</v>
      </c>
      <c r="G35" s="72">
        <v>0</v>
      </c>
      <c r="H35" s="72">
        <v>0</v>
      </c>
      <c r="I35" s="72">
        <v>0</v>
      </c>
      <c r="J35" s="82">
        <v>0</v>
      </c>
      <c r="K35" s="72">
        <v>0</v>
      </c>
      <c r="L35" s="72">
        <v>0</v>
      </c>
      <c r="M35" s="72">
        <v>0</v>
      </c>
      <c r="N35" s="72">
        <v>0</v>
      </c>
      <c r="O35" s="88">
        <v>0</v>
      </c>
      <c r="P35" s="36">
        <v>0</v>
      </c>
    </row>
    <row r="36" spans="2:16" ht="45.75" thickBot="1">
      <c r="B36" s="9"/>
      <c r="C36" s="22" t="s">
        <v>11</v>
      </c>
      <c r="D36" s="77">
        <f t="shared" si="2"/>
        <v>545.52008000000001</v>
      </c>
      <c r="E36" s="72">
        <v>0</v>
      </c>
      <c r="F36" s="72">
        <v>545.52008000000001</v>
      </c>
      <c r="G36" s="72">
        <v>0</v>
      </c>
      <c r="H36" s="72">
        <v>0</v>
      </c>
      <c r="I36" s="72">
        <v>0</v>
      </c>
      <c r="J36" s="82">
        <v>0</v>
      </c>
      <c r="K36" s="72">
        <v>0</v>
      </c>
      <c r="L36" s="72">
        <v>0</v>
      </c>
      <c r="M36" s="72">
        <v>0</v>
      </c>
      <c r="N36" s="72">
        <v>0</v>
      </c>
      <c r="O36" s="88">
        <v>0</v>
      </c>
      <c r="P36" s="36">
        <v>0</v>
      </c>
    </row>
    <row r="37" spans="2:16" ht="23.25" thickBot="1">
      <c r="B37" s="12" t="s">
        <v>69</v>
      </c>
      <c r="C37" s="22" t="s">
        <v>14</v>
      </c>
      <c r="D37" s="77">
        <f t="shared" si="2"/>
        <v>20418.274429999998</v>
      </c>
      <c r="E37" s="72">
        <f>SUM(E38:E41)</f>
        <v>0</v>
      </c>
      <c r="F37" s="72">
        <f t="shared" ref="F37:P37" si="12">SUM(F38:F41)</f>
        <v>16416.18</v>
      </c>
      <c r="G37" s="72">
        <f t="shared" si="12"/>
        <v>1582.80081</v>
      </c>
      <c r="H37" s="72">
        <f t="shared" si="12"/>
        <v>1209.64681</v>
      </c>
      <c r="I37" s="72">
        <f t="shared" si="12"/>
        <v>1209.64681</v>
      </c>
      <c r="J37" s="82">
        <f t="shared" si="12"/>
        <v>0</v>
      </c>
      <c r="K37" s="72">
        <f t="shared" si="12"/>
        <v>0</v>
      </c>
      <c r="L37" s="72">
        <f t="shared" si="12"/>
        <v>0</v>
      </c>
      <c r="M37" s="72">
        <f t="shared" si="12"/>
        <v>0</v>
      </c>
      <c r="N37" s="72">
        <f t="shared" si="12"/>
        <v>0</v>
      </c>
      <c r="O37" s="88">
        <f t="shared" si="12"/>
        <v>0</v>
      </c>
      <c r="P37" s="96">
        <f t="shared" si="12"/>
        <v>0</v>
      </c>
    </row>
    <row r="38" spans="2:16" ht="28.5" customHeight="1" thickBot="1">
      <c r="B38" s="114" t="s">
        <v>70</v>
      </c>
      <c r="C38" s="22" t="s">
        <v>8</v>
      </c>
      <c r="D38" s="77">
        <f t="shared" si="2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82">
        <v>0</v>
      </c>
      <c r="K38" s="72">
        <v>0</v>
      </c>
      <c r="L38" s="72">
        <v>0</v>
      </c>
      <c r="M38" s="72">
        <v>0</v>
      </c>
      <c r="N38" s="72">
        <v>0</v>
      </c>
      <c r="O38" s="88">
        <v>0</v>
      </c>
      <c r="P38" s="36">
        <v>0</v>
      </c>
    </row>
    <row r="39" spans="2:16" ht="23.25" thickBot="1">
      <c r="B39" s="114"/>
      <c r="C39" s="22" t="s">
        <v>9</v>
      </c>
      <c r="D39" s="77">
        <f t="shared" si="2"/>
        <v>15595</v>
      </c>
      <c r="E39" s="72">
        <v>0</v>
      </c>
      <c r="F39" s="72">
        <v>15595</v>
      </c>
      <c r="G39" s="72">
        <v>0</v>
      </c>
      <c r="H39" s="72">
        <v>0</v>
      </c>
      <c r="I39" s="72">
        <v>0</v>
      </c>
      <c r="J39" s="82">
        <v>0</v>
      </c>
      <c r="K39" s="72">
        <v>0</v>
      </c>
      <c r="L39" s="72">
        <v>0</v>
      </c>
      <c r="M39" s="72">
        <v>0</v>
      </c>
      <c r="N39" s="72">
        <v>0</v>
      </c>
      <c r="O39" s="88">
        <v>0</v>
      </c>
      <c r="P39" s="36">
        <v>0</v>
      </c>
    </row>
    <row r="40" spans="2:16" ht="34.5" thickBot="1">
      <c r="B40" s="114"/>
      <c r="C40" s="22" t="s">
        <v>10</v>
      </c>
      <c r="D40" s="77">
        <f t="shared" si="2"/>
        <v>4823.2744300000004</v>
      </c>
      <c r="E40" s="72">
        <v>0</v>
      </c>
      <c r="F40" s="72">
        <v>821.18</v>
      </c>
      <c r="G40" s="72">
        <v>1582.80081</v>
      </c>
      <c r="H40" s="72">
        <v>1209.64681</v>
      </c>
      <c r="I40" s="72">
        <v>1209.64681</v>
      </c>
      <c r="J40" s="82">
        <v>0</v>
      </c>
      <c r="K40" s="72">
        <v>0</v>
      </c>
      <c r="L40" s="72">
        <v>0</v>
      </c>
      <c r="M40" s="72">
        <v>0</v>
      </c>
      <c r="N40" s="72">
        <v>0</v>
      </c>
      <c r="O40" s="88">
        <v>0</v>
      </c>
      <c r="P40" s="36">
        <v>0</v>
      </c>
    </row>
    <row r="41" spans="2:16" ht="45.75" thickBot="1">
      <c r="B41" s="9"/>
      <c r="C41" s="22" t="s">
        <v>11</v>
      </c>
      <c r="D41" s="77">
        <f t="shared" si="2"/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82">
        <v>0</v>
      </c>
      <c r="K41" s="72">
        <v>0</v>
      </c>
      <c r="L41" s="72">
        <v>0</v>
      </c>
      <c r="M41" s="72">
        <v>0</v>
      </c>
      <c r="N41" s="72">
        <v>0</v>
      </c>
      <c r="O41" s="88">
        <v>0</v>
      </c>
      <c r="P41" s="36">
        <v>0</v>
      </c>
    </row>
    <row r="42" spans="2:16" ht="23.25" thickBot="1">
      <c r="B42" s="12" t="s">
        <v>71</v>
      </c>
      <c r="C42" s="22" t="s">
        <v>14</v>
      </c>
      <c r="D42" s="77">
        <f t="shared" si="2"/>
        <v>6904.92119</v>
      </c>
      <c r="E42" s="72">
        <f>SUM(E43:E46)</f>
        <v>0</v>
      </c>
      <c r="F42" s="72">
        <f t="shared" ref="F42:P42" si="13">SUM(F43:F46)</f>
        <v>1825.2</v>
      </c>
      <c r="G42" s="72">
        <f t="shared" si="13"/>
        <v>4479.7211900000002</v>
      </c>
      <c r="H42" s="72">
        <f t="shared" si="13"/>
        <v>0</v>
      </c>
      <c r="I42" s="72">
        <f t="shared" si="13"/>
        <v>0</v>
      </c>
      <c r="J42" s="82">
        <f t="shared" si="13"/>
        <v>0</v>
      </c>
      <c r="K42" s="72">
        <f t="shared" si="13"/>
        <v>0</v>
      </c>
      <c r="L42" s="72">
        <f t="shared" si="13"/>
        <v>300</v>
      </c>
      <c r="M42" s="72">
        <f t="shared" si="13"/>
        <v>300</v>
      </c>
      <c r="N42" s="72">
        <f t="shared" si="13"/>
        <v>0</v>
      </c>
      <c r="O42" s="88">
        <f t="shared" si="13"/>
        <v>0</v>
      </c>
      <c r="P42" s="96">
        <f t="shared" si="13"/>
        <v>0</v>
      </c>
    </row>
    <row r="43" spans="2:16" ht="24" customHeight="1" thickBot="1">
      <c r="B43" s="114" t="s">
        <v>72</v>
      </c>
      <c r="C43" s="22" t="s">
        <v>8</v>
      </c>
      <c r="D43" s="77">
        <f t="shared" si="2"/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82">
        <v>0</v>
      </c>
      <c r="K43" s="72">
        <v>0</v>
      </c>
      <c r="L43" s="72">
        <v>0</v>
      </c>
      <c r="M43" s="72">
        <v>0</v>
      </c>
      <c r="N43" s="72">
        <v>0</v>
      </c>
      <c r="O43" s="88">
        <v>0</v>
      </c>
      <c r="P43" s="36">
        <v>0</v>
      </c>
    </row>
    <row r="44" spans="2:16" ht="23.25" thickBot="1">
      <c r="B44" s="114"/>
      <c r="C44" s="22" t="s">
        <v>9</v>
      </c>
      <c r="D44" s="77">
        <f t="shared" si="2"/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82">
        <v>0</v>
      </c>
      <c r="K44" s="72">
        <v>0</v>
      </c>
      <c r="L44" s="72">
        <v>0</v>
      </c>
      <c r="M44" s="72">
        <v>0</v>
      </c>
      <c r="N44" s="72">
        <v>0</v>
      </c>
      <c r="O44" s="88">
        <v>0</v>
      </c>
      <c r="P44" s="36">
        <v>0</v>
      </c>
    </row>
    <row r="45" spans="2:16" ht="34.5" thickBot="1">
      <c r="B45" s="114"/>
      <c r="C45" s="22" t="s">
        <v>10</v>
      </c>
      <c r="D45" s="77">
        <f t="shared" si="2"/>
        <v>6904.92119</v>
      </c>
      <c r="E45" s="72">
        <v>0</v>
      </c>
      <c r="F45" s="72">
        <v>1825.2</v>
      </c>
      <c r="G45" s="72">
        <v>4479.7211900000002</v>
      </c>
      <c r="H45" s="72">
        <v>0</v>
      </c>
      <c r="I45" s="72">
        <v>0</v>
      </c>
      <c r="J45" s="82">
        <v>0</v>
      </c>
      <c r="K45" s="72">
        <v>0</v>
      </c>
      <c r="L45" s="72">
        <v>300</v>
      </c>
      <c r="M45" s="72">
        <v>300</v>
      </c>
      <c r="N45" s="72">
        <v>0</v>
      </c>
      <c r="O45" s="88">
        <v>0</v>
      </c>
      <c r="P45" s="36">
        <v>0</v>
      </c>
    </row>
    <row r="46" spans="2:16" ht="45.75" thickBot="1">
      <c r="B46" s="115"/>
      <c r="C46" s="22" t="s">
        <v>11</v>
      </c>
      <c r="D46" s="77">
        <f t="shared" si="2"/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82">
        <v>0</v>
      </c>
      <c r="K46" s="72">
        <v>0</v>
      </c>
      <c r="L46" s="72">
        <v>0</v>
      </c>
      <c r="M46" s="72">
        <v>0</v>
      </c>
      <c r="N46" s="72">
        <v>0</v>
      </c>
      <c r="O46" s="88">
        <v>0</v>
      </c>
      <c r="P46" s="36">
        <v>0</v>
      </c>
    </row>
    <row r="47" spans="2:16" ht="23.25" thickBot="1">
      <c r="B47" s="12" t="s">
        <v>73</v>
      </c>
      <c r="C47" s="22" t="s">
        <v>14</v>
      </c>
      <c r="D47" s="77">
        <f t="shared" si="2"/>
        <v>6112.49</v>
      </c>
      <c r="E47" s="72">
        <f>SUM(E48:E51)</f>
        <v>0</v>
      </c>
      <c r="F47" s="72">
        <f t="shared" ref="F47:P47" si="14">SUM(F48:F51)</f>
        <v>0</v>
      </c>
      <c r="G47" s="72">
        <f t="shared" si="14"/>
        <v>0</v>
      </c>
      <c r="H47" s="72">
        <f t="shared" si="14"/>
        <v>6112.49</v>
      </c>
      <c r="I47" s="72">
        <f t="shared" si="14"/>
        <v>0</v>
      </c>
      <c r="J47" s="82">
        <f t="shared" si="14"/>
        <v>0</v>
      </c>
      <c r="K47" s="72">
        <f t="shared" si="14"/>
        <v>0</v>
      </c>
      <c r="L47" s="72">
        <f t="shared" si="14"/>
        <v>0</v>
      </c>
      <c r="M47" s="72">
        <f t="shared" si="14"/>
        <v>0</v>
      </c>
      <c r="N47" s="72">
        <f t="shared" si="14"/>
        <v>0</v>
      </c>
      <c r="O47" s="88">
        <f t="shared" si="14"/>
        <v>0</v>
      </c>
      <c r="P47" s="96">
        <f t="shared" si="14"/>
        <v>0</v>
      </c>
    </row>
    <row r="48" spans="2:16" ht="21.75" customHeight="1" thickBot="1">
      <c r="B48" s="114" t="s">
        <v>74</v>
      </c>
      <c r="C48" s="22" t="s">
        <v>8</v>
      </c>
      <c r="D48" s="77">
        <f t="shared" si="2"/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82">
        <v>0</v>
      </c>
      <c r="K48" s="72">
        <v>0</v>
      </c>
      <c r="L48" s="72">
        <v>0</v>
      </c>
      <c r="M48" s="72">
        <v>0</v>
      </c>
      <c r="N48" s="72">
        <v>0</v>
      </c>
      <c r="O48" s="88">
        <v>0</v>
      </c>
      <c r="P48" s="36">
        <v>0</v>
      </c>
    </row>
    <row r="49" spans="2:16" ht="23.25" thickBot="1">
      <c r="B49" s="114"/>
      <c r="C49" s="22" t="s">
        <v>9</v>
      </c>
      <c r="D49" s="77">
        <f t="shared" si="2"/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82">
        <v>0</v>
      </c>
      <c r="K49" s="72">
        <v>0</v>
      </c>
      <c r="L49" s="72">
        <v>0</v>
      </c>
      <c r="M49" s="72">
        <v>0</v>
      </c>
      <c r="N49" s="72">
        <v>0</v>
      </c>
      <c r="O49" s="88">
        <v>0</v>
      </c>
      <c r="P49" s="36">
        <v>0</v>
      </c>
    </row>
    <row r="50" spans="2:16" ht="34.5" thickBot="1">
      <c r="B50" s="114"/>
      <c r="C50" s="22" t="s">
        <v>10</v>
      </c>
      <c r="D50" s="77">
        <f t="shared" si="2"/>
        <v>6112.49</v>
      </c>
      <c r="E50" s="72">
        <v>0</v>
      </c>
      <c r="F50" s="72">
        <v>0</v>
      </c>
      <c r="G50" s="72">
        <v>0</v>
      </c>
      <c r="H50" s="72">
        <v>6112.49</v>
      </c>
      <c r="I50" s="72">
        <v>0</v>
      </c>
      <c r="J50" s="82">
        <v>0</v>
      </c>
      <c r="K50" s="72">
        <v>0</v>
      </c>
      <c r="L50" s="72">
        <v>0</v>
      </c>
      <c r="M50" s="72">
        <v>0</v>
      </c>
      <c r="N50" s="72">
        <v>0</v>
      </c>
      <c r="O50" s="88">
        <v>0</v>
      </c>
      <c r="P50" s="36">
        <v>0</v>
      </c>
    </row>
    <row r="51" spans="2:16" ht="45.75" thickBot="1">
      <c r="B51" s="9"/>
      <c r="C51" s="22" t="s">
        <v>11</v>
      </c>
      <c r="D51" s="77">
        <f t="shared" si="2"/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82">
        <v>0</v>
      </c>
      <c r="K51" s="72">
        <v>0</v>
      </c>
      <c r="L51" s="72">
        <v>0</v>
      </c>
      <c r="M51" s="72">
        <v>0</v>
      </c>
      <c r="N51" s="72">
        <v>0</v>
      </c>
      <c r="O51" s="88">
        <v>0</v>
      </c>
      <c r="P51" s="36">
        <v>0</v>
      </c>
    </row>
    <row r="52" spans="2:16" ht="26.25" customHeight="1" thickBot="1">
      <c r="B52" s="12" t="s">
        <v>75</v>
      </c>
      <c r="C52" s="22" t="s">
        <v>14</v>
      </c>
      <c r="D52" s="77">
        <f t="shared" si="2"/>
        <v>54736.305909999995</v>
      </c>
      <c r="E52" s="72">
        <f>SUM(E53:E56)</f>
        <v>0</v>
      </c>
      <c r="F52" s="72">
        <f t="shared" ref="F52:P52" si="15">SUM(F53:F56)</f>
        <v>0</v>
      </c>
      <c r="G52" s="72">
        <f t="shared" si="15"/>
        <v>0</v>
      </c>
      <c r="H52" s="72">
        <f t="shared" si="15"/>
        <v>0</v>
      </c>
      <c r="I52" s="72">
        <f t="shared" si="15"/>
        <v>0</v>
      </c>
      <c r="J52" s="82">
        <f t="shared" si="15"/>
        <v>94.471000000000004</v>
      </c>
      <c r="K52" s="72">
        <f t="shared" si="15"/>
        <v>50626.26784</v>
      </c>
      <c r="L52" s="72">
        <f t="shared" si="15"/>
        <v>4015.5670700000001</v>
      </c>
      <c r="M52" s="72">
        <f t="shared" si="15"/>
        <v>0</v>
      </c>
      <c r="N52" s="72">
        <f t="shared" si="15"/>
        <v>0</v>
      </c>
      <c r="O52" s="88">
        <f t="shared" si="15"/>
        <v>0</v>
      </c>
      <c r="P52" s="96">
        <f t="shared" si="15"/>
        <v>0</v>
      </c>
    </row>
    <row r="53" spans="2:16" ht="24" customHeight="1" thickBot="1">
      <c r="B53" s="114" t="s">
        <v>76</v>
      </c>
      <c r="C53" s="22" t="s">
        <v>8</v>
      </c>
      <c r="D53" s="77">
        <f t="shared" si="2"/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82">
        <v>0</v>
      </c>
      <c r="K53" s="72">
        <v>0</v>
      </c>
      <c r="L53" s="67">
        <v>0</v>
      </c>
      <c r="M53" s="72">
        <v>0</v>
      </c>
      <c r="N53" s="72">
        <v>0</v>
      </c>
      <c r="O53" s="88">
        <v>0</v>
      </c>
      <c r="P53" s="36">
        <v>0</v>
      </c>
    </row>
    <row r="54" spans="2:16" ht="23.25" thickBot="1">
      <c r="B54" s="114"/>
      <c r="C54" s="22" t="s">
        <v>9</v>
      </c>
      <c r="D54" s="77">
        <f t="shared" si="2"/>
        <v>50743.090799999998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82">
        <v>0</v>
      </c>
      <c r="K54" s="72">
        <v>48753.090799999998</v>
      </c>
      <c r="L54" s="67">
        <v>1990</v>
      </c>
      <c r="M54" s="72">
        <v>0</v>
      </c>
      <c r="N54" s="72">
        <v>0</v>
      </c>
      <c r="O54" s="88">
        <v>0</v>
      </c>
      <c r="P54" s="36">
        <v>0</v>
      </c>
    </row>
    <row r="55" spans="2:16" ht="34.5" thickBot="1">
      <c r="B55" s="114"/>
      <c r="C55" s="22" t="s">
        <v>10</v>
      </c>
      <c r="D55" s="77">
        <f t="shared" si="2"/>
        <v>3993.2151100000001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82">
        <v>94.471000000000004</v>
      </c>
      <c r="K55" s="72">
        <v>1873.17704</v>
      </c>
      <c r="L55" s="67">
        <v>2025.5670700000001</v>
      </c>
      <c r="M55" s="72">
        <v>0</v>
      </c>
      <c r="N55" s="72">
        <v>0</v>
      </c>
      <c r="O55" s="88">
        <v>0</v>
      </c>
      <c r="P55" s="36">
        <v>0</v>
      </c>
    </row>
    <row r="56" spans="2:16" ht="45.75" thickBot="1">
      <c r="B56" s="115"/>
      <c r="C56" s="22" t="s">
        <v>11</v>
      </c>
      <c r="D56" s="77">
        <f t="shared" si="2"/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82">
        <v>0</v>
      </c>
      <c r="K56" s="72">
        <v>0</v>
      </c>
      <c r="L56" s="72">
        <v>0</v>
      </c>
      <c r="M56" s="72">
        <v>0</v>
      </c>
      <c r="N56" s="72">
        <v>0</v>
      </c>
      <c r="O56" s="88">
        <v>0</v>
      </c>
      <c r="P56" s="36">
        <v>0</v>
      </c>
    </row>
    <row r="57" spans="2:16" ht="21.75" customHeight="1" thickBot="1">
      <c r="B57" s="143" t="s">
        <v>77</v>
      </c>
      <c r="C57" s="22" t="s">
        <v>14</v>
      </c>
      <c r="D57" s="77">
        <f t="shared" si="2"/>
        <v>0</v>
      </c>
      <c r="E57" s="72">
        <f>SUM(E58:E61)</f>
        <v>0</v>
      </c>
      <c r="F57" s="72">
        <f t="shared" ref="F57:P57" si="16">SUM(F58:F61)</f>
        <v>0</v>
      </c>
      <c r="G57" s="72">
        <f t="shared" si="16"/>
        <v>0</v>
      </c>
      <c r="H57" s="72">
        <f t="shared" si="16"/>
        <v>0</v>
      </c>
      <c r="I57" s="72">
        <f t="shared" si="16"/>
        <v>0</v>
      </c>
      <c r="J57" s="82">
        <f t="shared" si="16"/>
        <v>0</v>
      </c>
      <c r="K57" s="72">
        <f t="shared" si="16"/>
        <v>0</v>
      </c>
      <c r="L57" s="72">
        <f t="shared" si="16"/>
        <v>0</v>
      </c>
      <c r="M57" s="72">
        <f t="shared" si="16"/>
        <v>0</v>
      </c>
      <c r="N57" s="72">
        <f t="shared" si="16"/>
        <v>0</v>
      </c>
      <c r="O57" s="88">
        <f t="shared" si="16"/>
        <v>0</v>
      </c>
      <c r="P57" s="96">
        <f t="shared" si="16"/>
        <v>0</v>
      </c>
    </row>
    <row r="58" spans="2:16" ht="23.25" thickBot="1">
      <c r="B58" s="114"/>
      <c r="C58" s="22" t="s">
        <v>8</v>
      </c>
      <c r="D58" s="77">
        <f t="shared" si="2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82">
        <v>0</v>
      </c>
      <c r="K58" s="72">
        <v>0</v>
      </c>
      <c r="L58" s="72">
        <v>0</v>
      </c>
      <c r="M58" s="72">
        <v>0</v>
      </c>
      <c r="N58" s="72">
        <v>0</v>
      </c>
      <c r="O58" s="88">
        <v>0</v>
      </c>
      <c r="P58" s="36">
        <v>0</v>
      </c>
    </row>
    <row r="59" spans="2:16" ht="23.25" thickBot="1">
      <c r="B59" s="114"/>
      <c r="C59" s="22" t="s">
        <v>9</v>
      </c>
      <c r="D59" s="77">
        <f t="shared" si="2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82">
        <v>0</v>
      </c>
      <c r="K59" s="72">
        <v>0</v>
      </c>
      <c r="L59" s="72">
        <v>0</v>
      </c>
      <c r="M59" s="72">
        <v>0</v>
      </c>
      <c r="N59" s="72">
        <v>0</v>
      </c>
      <c r="O59" s="88">
        <v>0</v>
      </c>
      <c r="P59" s="36">
        <v>0</v>
      </c>
    </row>
    <row r="60" spans="2:16" ht="34.5" thickBot="1">
      <c r="B60" s="114"/>
      <c r="C60" s="22" t="s">
        <v>10</v>
      </c>
      <c r="D60" s="77">
        <f t="shared" si="2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82">
        <v>0</v>
      </c>
      <c r="K60" s="72">
        <v>0</v>
      </c>
      <c r="L60" s="72">
        <v>0</v>
      </c>
      <c r="M60" s="72">
        <v>0</v>
      </c>
      <c r="N60" s="72">
        <v>0</v>
      </c>
      <c r="O60" s="88">
        <v>0</v>
      </c>
      <c r="P60" s="36">
        <v>0</v>
      </c>
    </row>
    <row r="61" spans="2:16" ht="45.75" thickBot="1">
      <c r="B61" s="115"/>
      <c r="C61" s="22" t="s">
        <v>11</v>
      </c>
      <c r="D61" s="77">
        <f t="shared" si="2"/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82">
        <v>0</v>
      </c>
      <c r="K61" s="72">
        <v>0</v>
      </c>
      <c r="L61" s="72">
        <v>0</v>
      </c>
      <c r="M61" s="72">
        <v>0</v>
      </c>
      <c r="N61" s="72">
        <v>0</v>
      </c>
      <c r="O61" s="88">
        <v>0</v>
      </c>
      <c r="P61" s="36">
        <v>0</v>
      </c>
    </row>
    <row r="62" spans="2:16" ht="28.5" customHeight="1" thickBot="1">
      <c r="B62" s="143" t="s">
        <v>78</v>
      </c>
      <c r="C62" s="22" t="s">
        <v>14</v>
      </c>
      <c r="D62" s="77">
        <f t="shared" si="2"/>
        <v>16678.321599999999</v>
      </c>
      <c r="E62" s="72">
        <f>SUM(E63:E66)</f>
        <v>0</v>
      </c>
      <c r="F62" s="72">
        <f t="shared" ref="F62:P62" si="17">SUM(F63:F66)</f>
        <v>0</v>
      </c>
      <c r="G62" s="72">
        <f t="shared" si="17"/>
        <v>0</v>
      </c>
      <c r="H62" s="72">
        <f t="shared" si="17"/>
        <v>0</v>
      </c>
      <c r="I62" s="72">
        <f t="shared" si="17"/>
        <v>0</v>
      </c>
      <c r="J62" s="82">
        <f t="shared" si="17"/>
        <v>16678.321599999999</v>
      </c>
      <c r="K62" s="72">
        <f t="shared" si="17"/>
        <v>0</v>
      </c>
      <c r="L62" s="72">
        <f t="shared" si="17"/>
        <v>0</v>
      </c>
      <c r="M62" s="72">
        <f t="shared" si="17"/>
        <v>0</v>
      </c>
      <c r="N62" s="72">
        <f t="shared" si="17"/>
        <v>0</v>
      </c>
      <c r="O62" s="88">
        <f t="shared" si="17"/>
        <v>0</v>
      </c>
      <c r="P62" s="96">
        <f t="shared" si="17"/>
        <v>0</v>
      </c>
    </row>
    <row r="63" spans="2:16" ht="23.25" thickBot="1">
      <c r="B63" s="114"/>
      <c r="C63" s="22" t="s">
        <v>8</v>
      </c>
      <c r="D63" s="77">
        <f t="shared" si="2"/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82">
        <v>0</v>
      </c>
      <c r="K63" s="72">
        <v>0</v>
      </c>
      <c r="L63" s="72">
        <v>0</v>
      </c>
      <c r="M63" s="72">
        <v>0</v>
      </c>
      <c r="N63" s="72">
        <v>0</v>
      </c>
      <c r="O63" s="88">
        <v>0</v>
      </c>
      <c r="P63" s="36">
        <v>0</v>
      </c>
    </row>
    <row r="64" spans="2:16" ht="23.25" thickBot="1">
      <c r="B64" s="114"/>
      <c r="C64" s="22" t="s">
        <v>9</v>
      </c>
      <c r="D64" s="77">
        <f t="shared" si="2"/>
        <v>16551.17958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82">
        <v>16551.17958</v>
      </c>
      <c r="K64" s="72">
        <v>0</v>
      </c>
      <c r="L64" s="72">
        <v>0</v>
      </c>
      <c r="M64" s="72">
        <v>0</v>
      </c>
      <c r="N64" s="72">
        <v>0</v>
      </c>
      <c r="O64" s="88">
        <v>0</v>
      </c>
      <c r="P64" s="36">
        <v>0</v>
      </c>
    </row>
    <row r="65" spans="2:17" ht="34.5" thickBot="1">
      <c r="B65" s="114"/>
      <c r="C65" s="22" t="s">
        <v>10</v>
      </c>
      <c r="D65" s="77">
        <f t="shared" si="2"/>
        <v>127.14202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82">
        <v>127.14202</v>
      </c>
      <c r="K65" s="72">
        <v>0</v>
      </c>
      <c r="L65" s="72">
        <v>0</v>
      </c>
      <c r="M65" s="72">
        <v>0</v>
      </c>
      <c r="N65" s="72">
        <v>0</v>
      </c>
      <c r="O65" s="88">
        <v>0</v>
      </c>
      <c r="P65" s="36">
        <v>0</v>
      </c>
    </row>
    <row r="66" spans="2:17" ht="45.75" thickBot="1">
      <c r="B66" s="115"/>
      <c r="C66" s="22" t="s">
        <v>11</v>
      </c>
      <c r="D66" s="77">
        <f t="shared" si="2"/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82">
        <v>0</v>
      </c>
      <c r="K66" s="72">
        <v>0</v>
      </c>
      <c r="L66" s="72">
        <v>0</v>
      </c>
      <c r="M66" s="72">
        <v>0</v>
      </c>
      <c r="N66" s="72">
        <v>0</v>
      </c>
      <c r="O66" s="88">
        <v>0</v>
      </c>
      <c r="P66" s="36">
        <v>0</v>
      </c>
    </row>
    <row r="67" spans="2:17" ht="33" customHeight="1" thickBot="1">
      <c r="B67" s="143" t="s">
        <v>99</v>
      </c>
      <c r="C67" s="22" t="s">
        <v>14</v>
      </c>
      <c r="D67" s="77">
        <f t="shared" si="2"/>
        <v>102.697</v>
      </c>
      <c r="E67" s="72">
        <f>SUM(E68:E71)</f>
        <v>0</v>
      </c>
      <c r="F67" s="72">
        <f t="shared" ref="F67:P67" si="18">SUM(F68:F71)</f>
        <v>0</v>
      </c>
      <c r="G67" s="72">
        <f t="shared" si="18"/>
        <v>0</v>
      </c>
      <c r="H67" s="72">
        <f t="shared" si="18"/>
        <v>0</v>
      </c>
      <c r="I67" s="72">
        <f t="shared" si="18"/>
        <v>0</v>
      </c>
      <c r="J67" s="82">
        <f t="shared" si="18"/>
        <v>102.697</v>
      </c>
      <c r="K67" s="72">
        <f t="shared" si="18"/>
        <v>0</v>
      </c>
      <c r="L67" s="72">
        <f t="shared" si="18"/>
        <v>0</v>
      </c>
      <c r="M67" s="72">
        <f t="shared" si="18"/>
        <v>0</v>
      </c>
      <c r="N67" s="72">
        <f t="shared" si="18"/>
        <v>0</v>
      </c>
      <c r="O67" s="88">
        <f t="shared" si="18"/>
        <v>0</v>
      </c>
      <c r="P67" s="96">
        <f t="shared" si="18"/>
        <v>0</v>
      </c>
    </row>
    <row r="68" spans="2:17" ht="23.25" thickBot="1">
      <c r="B68" s="114"/>
      <c r="C68" s="22" t="s">
        <v>8</v>
      </c>
      <c r="D68" s="77">
        <f t="shared" si="2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82">
        <v>0</v>
      </c>
      <c r="K68" s="72">
        <v>0</v>
      </c>
      <c r="L68" s="72">
        <v>0</v>
      </c>
      <c r="M68" s="72">
        <v>0</v>
      </c>
      <c r="N68" s="72">
        <v>0</v>
      </c>
      <c r="O68" s="88">
        <v>0</v>
      </c>
      <c r="P68" s="36">
        <v>0</v>
      </c>
    </row>
    <row r="69" spans="2:17" ht="21.75" customHeight="1" thickBot="1">
      <c r="B69" s="114"/>
      <c r="C69" s="22" t="s">
        <v>9</v>
      </c>
      <c r="D69" s="77">
        <f t="shared" si="2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82">
        <v>0</v>
      </c>
      <c r="K69" s="72">
        <v>0</v>
      </c>
      <c r="L69" s="72">
        <v>0</v>
      </c>
      <c r="M69" s="72">
        <v>0</v>
      </c>
      <c r="N69" s="72">
        <v>0</v>
      </c>
      <c r="O69" s="88">
        <v>0</v>
      </c>
      <c r="P69" s="36">
        <v>0</v>
      </c>
    </row>
    <row r="70" spans="2:17" ht="34.5" thickBot="1">
      <c r="B70" s="114"/>
      <c r="C70" s="22" t="s">
        <v>10</v>
      </c>
      <c r="D70" s="77">
        <f t="shared" si="2"/>
        <v>102.697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82">
        <v>102.697</v>
      </c>
      <c r="K70" s="72">
        <v>0</v>
      </c>
      <c r="L70" s="72">
        <v>0</v>
      </c>
      <c r="M70" s="72">
        <v>0</v>
      </c>
      <c r="N70" s="72">
        <v>0</v>
      </c>
      <c r="O70" s="88">
        <v>0</v>
      </c>
      <c r="P70" s="36">
        <v>0</v>
      </c>
    </row>
    <row r="71" spans="2:17" ht="45.75" thickBot="1">
      <c r="B71" s="115"/>
      <c r="C71" s="22" t="s">
        <v>11</v>
      </c>
      <c r="D71" s="77">
        <f t="shared" si="2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82">
        <v>0</v>
      </c>
      <c r="K71" s="72">
        <v>0</v>
      </c>
      <c r="L71" s="72">
        <v>0</v>
      </c>
      <c r="M71" s="72">
        <v>0</v>
      </c>
      <c r="N71" s="72">
        <v>0</v>
      </c>
      <c r="O71" s="88">
        <v>0</v>
      </c>
      <c r="P71" s="36">
        <v>0</v>
      </c>
    </row>
    <row r="72" spans="2:17" ht="45.75" customHeight="1" thickBot="1">
      <c r="B72" s="143" t="s">
        <v>98</v>
      </c>
      <c r="C72" s="22" t="s">
        <v>14</v>
      </c>
      <c r="D72" s="77">
        <f t="shared" si="2"/>
        <v>1488.0048000000002</v>
      </c>
      <c r="E72" s="72">
        <f>SUM(E73:E76)</f>
        <v>0</v>
      </c>
      <c r="F72" s="72">
        <f t="shared" ref="F72:P72" si="19">SUM(F73:F76)</f>
        <v>0</v>
      </c>
      <c r="G72" s="72">
        <f t="shared" si="19"/>
        <v>0</v>
      </c>
      <c r="H72" s="72">
        <f t="shared" si="19"/>
        <v>0</v>
      </c>
      <c r="I72" s="70">
        <f t="shared" si="19"/>
        <v>400</v>
      </c>
      <c r="J72" s="82">
        <f t="shared" si="19"/>
        <v>214.96680000000001</v>
      </c>
      <c r="K72" s="30">
        <f t="shared" si="19"/>
        <v>53.037999999999997</v>
      </c>
      <c r="L72" s="72">
        <f t="shared" si="19"/>
        <v>820</v>
      </c>
      <c r="M72" s="72">
        <f t="shared" si="19"/>
        <v>0</v>
      </c>
      <c r="N72" s="72">
        <f t="shared" si="19"/>
        <v>0</v>
      </c>
      <c r="O72" s="88">
        <f t="shared" si="19"/>
        <v>0</v>
      </c>
      <c r="P72" s="96">
        <f t="shared" si="19"/>
        <v>0</v>
      </c>
    </row>
    <row r="73" spans="2:17" ht="21.75" customHeight="1" thickBot="1">
      <c r="B73" s="114"/>
      <c r="C73" s="22" t="s">
        <v>8</v>
      </c>
      <c r="D73" s="77">
        <f t="shared" si="2"/>
        <v>0</v>
      </c>
      <c r="E73" s="72">
        <v>0</v>
      </c>
      <c r="F73" s="72">
        <v>0</v>
      </c>
      <c r="G73" s="72">
        <v>0</v>
      </c>
      <c r="H73" s="72">
        <v>0</v>
      </c>
      <c r="I73" s="70">
        <v>0</v>
      </c>
      <c r="J73" s="82">
        <v>0</v>
      </c>
      <c r="K73" s="31">
        <v>0</v>
      </c>
      <c r="L73" s="72">
        <v>0</v>
      </c>
      <c r="M73" s="72">
        <v>0</v>
      </c>
      <c r="N73" s="72">
        <v>0</v>
      </c>
      <c r="O73" s="88">
        <v>0</v>
      </c>
      <c r="P73" s="36">
        <v>0</v>
      </c>
    </row>
    <row r="74" spans="2:17" ht="23.25" thickBot="1">
      <c r="B74" s="114"/>
      <c r="C74" s="22" t="s">
        <v>9</v>
      </c>
      <c r="D74" s="77">
        <f t="shared" ref="D74:D128" si="20">SUM(E74:P74)</f>
        <v>0</v>
      </c>
      <c r="E74" s="72">
        <v>0</v>
      </c>
      <c r="F74" s="72">
        <v>0</v>
      </c>
      <c r="G74" s="72">
        <v>0</v>
      </c>
      <c r="H74" s="72">
        <v>0</v>
      </c>
      <c r="I74" s="70">
        <v>0</v>
      </c>
      <c r="J74" s="82">
        <v>0</v>
      </c>
      <c r="K74" s="31">
        <v>0</v>
      </c>
      <c r="L74" s="72">
        <v>0</v>
      </c>
      <c r="M74" s="72">
        <v>0</v>
      </c>
      <c r="N74" s="72">
        <v>0</v>
      </c>
      <c r="O74" s="88">
        <v>0</v>
      </c>
      <c r="P74" s="36">
        <v>0</v>
      </c>
    </row>
    <row r="75" spans="2:17" ht="34.5" thickBot="1">
      <c r="B75" s="114"/>
      <c r="C75" s="22" t="s">
        <v>10</v>
      </c>
      <c r="D75" s="77">
        <f t="shared" si="20"/>
        <v>1488.0048000000002</v>
      </c>
      <c r="E75" s="72">
        <v>0</v>
      </c>
      <c r="F75" s="72">
        <v>0</v>
      </c>
      <c r="G75" s="72">
        <v>0</v>
      </c>
      <c r="H75" s="72">
        <v>0</v>
      </c>
      <c r="I75" s="70">
        <v>400</v>
      </c>
      <c r="J75" s="82">
        <v>214.96680000000001</v>
      </c>
      <c r="K75" s="30">
        <v>53.037999999999997</v>
      </c>
      <c r="L75" s="72">
        <v>820</v>
      </c>
      <c r="M75" s="72">
        <v>0</v>
      </c>
      <c r="N75" s="72">
        <v>0</v>
      </c>
      <c r="O75" s="88">
        <v>0</v>
      </c>
      <c r="P75" s="36">
        <v>0</v>
      </c>
    </row>
    <row r="76" spans="2:17" ht="45.75" thickBot="1">
      <c r="B76" s="115"/>
      <c r="C76" s="22" t="s">
        <v>11</v>
      </c>
      <c r="D76" s="77">
        <f t="shared" si="20"/>
        <v>0</v>
      </c>
      <c r="E76" s="72">
        <v>0</v>
      </c>
      <c r="F76" s="72">
        <v>0</v>
      </c>
      <c r="G76" s="72">
        <v>0</v>
      </c>
      <c r="H76" s="72">
        <v>0</v>
      </c>
      <c r="I76" s="70">
        <v>0</v>
      </c>
      <c r="J76" s="82">
        <v>0</v>
      </c>
      <c r="K76" s="72">
        <v>0</v>
      </c>
      <c r="L76" s="72">
        <v>0</v>
      </c>
      <c r="M76" s="72">
        <v>0</v>
      </c>
      <c r="N76" s="72">
        <v>0</v>
      </c>
      <c r="O76" s="88">
        <v>0</v>
      </c>
      <c r="P76" s="36">
        <v>0</v>
      </c>
    </row>
    <row r="77" spans="2:17" ht="45.75" thickBot="1">
      <c r="B77" s="12" t="s">
        <v>102</v>
      </c>
      <c r="C77" s="22" t="s">
        <v>14</v>
      </c>
      <c r="D77" s="77">
        <f t="shared" si="20"/>
        <v>871.274</v>
      </c>
      <c r="E77" s="72">
        <f>SUM(E78:E81)</f>
        <v>0</v>
      </c>
      <c r="F77" s="72">
        <f t="shared" ref="F77:P77" si="21">SUM(F78:F81)</f>
        <v>0</v>
      </c>
      <c r="G77" s="72">
        <f t="shared" si="21"/>
        <v>0</v>
      </c>
      <c r="H77" s="72">
        <f t="shared" si="21"/>
        <v>0</v>
      </c>
      <c r="I77" s="72">
        <f t="shared" si="21"/>
        <v>0</v>
      </c>
      <c r="J77" s="82">
        <f t="shared" si="21"/>
        <v>871.274</v>
      </c>
      <c r="K77" s="72">
        <f t="shared" si="21"/>
        <v>0</v>
      </c>
      <c r="L77" s="72">
        <f t="shared" si="21"/>
        <v>0</v>
      </c>
      <c r="M77" s="72">
        <f t="shared" si="21"/>
        <v>0</v>
      </c>
      <c r="N77" s="72">
        <f t="shared" si="21"/>
        <v>0</v>
      </c>
      <c r="O77" s="88">
        <f t="shared" si="21"/>
        <v>0</v>
      </c>
      <c r="P77" s="96">
        <f t="shared" si="21"/>
        <v>0</v>
      </c>
      <c r="Q77" t="s">
        <v>104</v>
      </c>
    </row>
    <row r="78" spans="2:17" ht="21.75" customHeight="1" thickBot="1">
      <c r="B78" s="114" t="s">
        <v>103</v>
      </c>
      <c r="C78" s="22" t="s">
        <v>8</v>
      </c>
      <c r="D78" s="77">
        <f t="shared" si="20"/>
        <v>0</v>
      </c>
      <c r="E78" s="72">
        <v>0</v>
      </c>
      <c r="F78" s="72">
        <v>0</v>
      </c>
      <c r="G78" s="72">
        <v>0</v>
      </c>
      <c r="H78" s="72">
        <v>0</v>
      </c>
      <c r="I78" s="72">
        <v>0</v>
      </c>
      <c r="J78" s="82">
        <v>0</v>
      </c>
      <c r="K78" s="72">
        <v>0</v>
      </c>
      <c r="L78" s="72">
        <v>0</v>
      </c>
      <c r="M78" s="72">
        <v>0</v>
      </c>
      <c r="N78" s="72">
        <v>0</v>
      </c>
      <c r="O78" s="88">
        <v>0</v>
      </c>
      <c r="P78" s="36">
        <v>0</v>
      </c>
    </row>
    <row r="79" spans="2:17" ht="23.25" thickBot="1">
      <c r="B79" s="114"/>
      <c r="C79" s="22" t="s">
        <v>9</v>
      </c>
      <c r="D79" s="77">
        <f t="shared" si="20"/>
        <v>0</v>
      </c>
      <c r="E79" s="72">
        <v>0</v>
      </c>
      <c r="F79" s="72">
        <v>0</v>
      </c>
      <c r="G79" s="72">
        <v>0</v>
      </c>
      <c r="H79" s="72">
        <v>0</v>
      </c>
      <c r="I79" s="72">
        <v>0</v>
      </c>
      <c r="J79" s="82">
        <v>0</v>
      </c>
      <c r="K79" s="72">
        <v>0</v>
      </c>
      <c r="L79" s="72">
        <v>0</v>
      </c>
      <c r="M79" s="72">
        <v>0</v>
      </c>
      <c r="N79" s="72">
        <v>0</v>
      </c>
      <c r="O79" s="88">
        <v>0</v>
      </c>
      <c r="P79" s="36">
        <v>0</v>
      </c>
    </row>
    <row r="80" spans="2:17" ht="34.5" thickBot="1">
      <c r="B80" s="114"/>
      <c r="C80" s="22" t="s">
        <v>10</v>
      </c>
      <c r="D80" s="77">
        <f t="shared" si="20"/>
        <v>871.274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82">
        <v>871.274</v>
      </c>
      <c r="K80" s="72">
        <v>0</v>
      </c>
      <c r="L80" s="72">
        <v>0</v>
      </c>
      <c r="M80" s="72">
        <v>0</v>
      </c>
      <c r="N80" s="72">
        <v>0</v>
      </c>
      <c r="O80" s="88">
        <v>0</v>
      </c>
      <c r="P80" s="36">
        <v>0</v>
      </c>
    </row>
    <row r="81" spans="2:16" ht="45.75" thickBot="1">
      <c r="B81" s="115"/>
      <c r="C81" s="22" t="s">
        <v>11</v>
      </c>
      <c r="D81" s="77">
        <f t="shared" si="20"/>
        <v>0</v>
      </c>
      <c r="E81" s="72">
        <v>0</v>
      </c>
      <c r="F81" s="72">
        <v>0</v>
      </c>
      <c r="G81" s="72">
        <v>0</v>
      </c>
      <c r="H81" s="72">
        <v>0</v>
      </c>
      <c r="I81" s="70">
        <v>0</v>
      </c>
      <c r="J81" s="82">
        <v>0</v>
      </c>
      <c r="K81" s="72">
        <v>0</v>
      </c>
      <c r="L81" s="72">
        <v>0</v>
      </c>
      <c r="M81" s="72">
        <v>0</v>
      </c>
      <c r="N81" s="72">
        <v>0</v>
      </c>
      <c r="O81" s="88">
        <v>0</v>
      </c>
      <c r="P81" s="36">
        <v>0</v>
      </c>
    </row>
    <row r="82" spans="2:16" ht="21.75" customHeight="1" thickBot="1">
      <c r="B82" s="143" t="s">
        <v>88</v>
      </c>
      <c r="C82" s="22" t="s">
        <v>14</v>
      </c>
      <c r="D82" s="77">
        <f t="shared" si="20"/>
        <v>52938.353279999996</v>
      </c>
      <c r="E82" s="72">
        <f>SUM(E83:E86)</f>
        <v>0</v>
      </c>
      <c r="F82" s="72">
        <f t="shared" ref="F82:P82" si="22">SUM(F83:F86)</f>
        <v>0</v>
      </c>
      <c r="G82" s="72">
        <f t="shared" si="22"/>
        <v>0</v>
      </c>
      <c r="H82" s="72">
        <f t="shared" si="22"/>
        <v>0</v>
      </c>
      <c r="I82" s="72">
        <f t="shared" si="22"/>
        <v>0</v>
      </c>
      <c r="J82" s="82">
        <f t="shared" si="22"/>
        <v>0</v>
      </c>
      <c r="K82" s="72">
        <f t="shared" si="22"/>
        <v>0</v>
      </c>
      <c r="L82" s="72">
        <f t="shared" si="22"/>
        <v>52938.353279999996</v>
      </c>
      <c r="M82" s="72">
        <f t="shared" si="22"/>
        <v>0</v>
      </c>
      <c r="N82" s="72">
        <f t="shared" si="22"/>
        <v>0</v>
      </c>
      <c r="O82" s="88">
        <f t="shared" si="22"/>
        <v>0</v>
      </c>
      <c r="P82" s="96">
        <f t="shared" si="22"/>
        <v>0</v>
      </c>
    </row>
    <row r="83" spans="2:16" ht="23.25" thickBot="1">
      <c r="B83" s="114"/>
      <c r="C83" s="22" t="s">
        <v>8</v>
      </c>
      <c r="D83" s="77">
        <f t="shared" si="20"/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82">
        <v>0</v>
      </c>
      <c r="K83" s="72">
        <v>0</v>
      </c>
      <c r="L83" s="67">
        <v>0</v>
      </c>
      <c r="M83" s="72">
        <v>0</v>
      </c>
      <c r="N83" s="72">
        <v>0</v>
      </c>
      <c r="O83" s="88">
        <v>0</v>
      </c>
      <c r="P83" s="96">
        <v>0</v>
      </c>
    </row>
    <row r="84" spans="2:16" ht="23.25" thickBot="1">
      <c r="B84" s="114"/>
      <c r="C84" s="22" t="s">
        <v>9</v>
      </c>
      <c r="D84" s="77">
        <f t="shared" si="20"/>
        <v>51879.592089999998</v>
      </c>
      <c r="E84" s="72">
        <v>0</v>
      </c>
      <c r="F84" s="72">
        <v>0</v>
      </c>
      <c r="G84" s="72">
        <v>0</v>
      </c>
      <c r="H84" s="72">
        <v>0</v>
      </c>
      <c r="I84" s="72">
        <v>0</v>
      </c>
      <c r="J84" s="82">
        <v>0</v>
      </c>
      <c r="K84" s="72">
        <v>0</v>
      </c>
      <c r="L84" s="67">
        <v>51879.592089999998</v>
      </c>
      <c r="M84" s="72">
        <v>0</v>
      </c>
      <c r="N84" s="72">
        <v>0</v>
      </c>
      <c r="O84" s="88">
        <v>0</v>
      </c>
      <c r="P84" s="96">
        <v>0</v>
      </c>
    </row>
    <row r="85" spans="2:16" ht="34.5" thickBot="1">
      <c r="B85" s="114"/>
      <c r="C85" s="22" t="s">
        <v>10</v>
      </c>
      <c r="D85" s="77">
        <f t="shared" si="20"/>
        <v>1058.7611899999999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82">
        <v>0</v>
      </c>
      <c r="K85" s="72">
        <v>0</v>
      </c>
      <c r="L85" s="67">
        <v>1058.7611899999999</v>
      </c>
      <c r="M85" s="72">
        <v>0</v>
      </c>
      <c r="N85" s="72">
        <v>0</v>
      </c>
      <c r="O85" s="88">
        <v>0</v>
      </c>
      <c r="P85" s="96">
        <v>0</v>
      </c>
    </row>
    <row r="86" spans="2:16" ht="45.75" thickBot="1">
      <c r="B86" s="115"/>
      <c r="C86" s="22" t="s">
        <v>11</v>
      </c>
      <c r="D86" s="77">
        <f t="shared" si="20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82">
        <v>0</v>
      </c>
      <c r="K86" s="72">
        <v>0</v>
      </c>
      <c r="L86" s="67">
        <v>0</v>
      </c>
      <c r="M86" s="72">
        <v>0</v>
      </c>
      <c r="N86" s="72">
        <v>0</v>
      </c>
      <c r="O86" s="88">
        <v>0</v>
      </c>
      <c r="P86" s="96">
        <v>0</v>
      </c>
    </row>
    <row r="87" spans="2:16" ht="27" customHeight="1" thickBot="1">
      <c r="B87" s="143" t="s">
        <v>79</v>
      </c>
      <c r="C87" s="22" t="s">
        <v>14</v>
      </c>
      <c r="D87" s="77">
        <f t="shared" si="20"/>
        <v>1228.1369999999999</v>
      </c>
      <c r="E87" s="72">
        <f>SUM(E88:E91)</f>
        <v>0</v>
      </c>
      <c r="F87" s="72">
        <f t="shared" ref="F87:P87" si="23">SUM(F88:F91)</f>
        <v>0</v>
      </c>
      <c r="G87" s="72">
        <f t="shared" si="23"/>
        <v>0</v>
      </c>
      <c r="H87" s="72">
        <f t="shared" si="23"/>
        <v>0</v>
      </c>
      <c r="I87" s="72">
        <f t="shared" si="23"/>
        <v>1228.1369999999999</v>
      </c>
      <c r="J87" s="82">
        <f t="shared" si="23"/>
        <v>0</v>
      </c>
      <c r="K87" s="72">
        <f t="shared" si="23"/>
        <v>0</v>
      </c>
      <c r="L87" s="72">
        <f t="shared" si="23"/>
        <v>0</v>
      </c>
      <c r="M87" s="72">
        <f t="shared" si="23"/>
        <v>0</v>
      </c>
      <c r="N87" s="72">
        <f t="shared" si="23"/>
        <v>0</v>
      </c>
      <c r="O87" s="88">
        <f t="shared" si="23"/>
        <v>0</v>
      </c>
      <c r="P87" s="96">
        <f t="shared" si="23"/>
        <v>0</v>
      </c>
    </row>
    <row r="88" spans="2:16" ht="23.25" thickBot="1">
      <c r="B88" s="114"/>
      <c r="C88" s="22" t="s">
        <v>8</v>
      </c>
      <c r="D88" s="77">
        <f t="shared" si="20"/>
        <v>0</v>
      </c>
      <c r="E88" s="72">
        <v>0</v>
      </c>
      <c r="F88" s="72">
        <v>0</v>
      </c>
      <c r="G88" s="72">
        <v>0</v>
      </c>
      <c r="H88" s="72">
        <v>0</v>
      </c>
      <c r="I88" s="72">
        <v>0</v>
      </c>
      <c r="J88" s="82">
        <v>0</v>
      </c>
      <c r="K88" s="72">
        <v>0</v>
      </c>
      <c r="L88" s="72">
        <v>0</v>
      </c>
      <c r="M88" s="72">
        <v>0</v>
      </c>
      <c r="N88" s="72">
        <v>0</v>
      </c>
      <c r="O88" s="88">
        <v>0</v>
      </c>
      <c r="P88" s="36">
        <v>0</v>
      </c>
    </row>
    <row r="89" spans="2:16" ht="23.25" thickBot="1">
      <c r="B89" s="114"/>
      <c r="C89" s="22" t="s">
        <v>9</v>
      </c>
      <c r="D89" s="77">
        <f t="shared" si="20"/>
        <v>1158.1369999999999</v>
      </c>
      <c r="E89" s="72">
        <v>0</v>
      </c>
      <c r="F89" s="72">
        <v>0</v>
      </c>
      <c r="G89" s="72">
        <v>0</v>
      </c>
      <c r="H89" s="72">
        <v>0</v>
      </c>
      <c r="I89" s="72">
        <v>1158.1369999999999</v>
      </c>
      <c r="J89" s="82">
        <v>0</v>
      </c>
      <c r="K89" s="72">
        <v>0</v>
      </c>
      <c r="L89" s="72">
        <v>0</v>
      </c>
      <c r="M89" s="72">
        <v>0</v>
      </c>
      <c r="N89" s="72">
        <v>0</v>
      </c>
      <c r="O89" s="88">
        <v>0</v>
      </c>
      <c r="P89" s="36">
        <v>0</v>
      </c>
    </row>
    <row r="90" spans="2:16" ht="34.5" thickBot="1">
      <c r="B90" s="114"/>
      <c r="C90" s="22" t="s">
        <v>10</v>
      </c>
      <c r="D90" s="77">
        <f t="shared" si="20"/>
        <v>70</v>
      </c>
      <c r="E90" s="72">
        <v>0</v>
      </c>
      <c r="F90" s="72">
        <v>0</v>
      </c>
      <c r="G90" s="72">
        <v>0</v>
      </c>
      <c r="H90" s="72">
        <v>0</v>
      </c>
      <c r="I90" s="72">
        <v>70</v>
      </c>
      <c r="J90" s="82">
        <v>0</v>
      </c>
      <c r="K90" s="72">
        <v>0</v>
      </c>
      <c r="L90" s="72">
        <v>0</v>
      </c>
      <c r="M90" s="72">
        <v>0</v>
      </c>
      <c r="N90" s="72">
        <v>0</v>
      </c>
      <c r="O90" s="88">
        <v>0</v>
      </c>
      <c r="P90" s="36">
        <v>0</v>
      </c>
    </row>
    <row r="91" spans="2:16" ht="45.75" thickBot="1">
      <c r="B91" s="115"/>
      <c r="C91" s="22" t="s">
        <v>11</v>
      </c>
      <c r="D91" s="77">
        <f t="shared" si="20"/>
        <v>0</v>
      </c>
      <c r="E91" s="72">
        <v>0</v>
      </c>
      <c r="F91" s="72">
        <v>0</v>
      </c>
      <c r="G91" s="72">
        <v>0</v>
      </c>
      <c r="H91" s="72">
        <v>0</v>
      </c>
      <c r="I91" s="72">
        <v>0</v>
      </c>
      <c r="J91" s="82">
        <v>0</v>
      </c>
      <c r="K91" s="72">
        <v>0</v>
      </c>
      <c r="L91" s="72">
        <v>0</v>
      </c>
      <c r="M91" s="72">
        <v>0</v>
      </c>
      <c r="N91" s="72">
        <v>0</v>
      </c>
      <c r="O91" s="88">
        <v>0</v>
      </c>
      <c r="P91" s="36">
        <v>0</v>
      </c>
    </row>
    <row r="92" spans="2:16" ht="15.75" thickBot="1">
      <c r="B92" s="143" t="s">
        <v>80</v>
      </c>
      <c r="C92" s="22" t="s">
        <v>14</v>
      </c>
      <c r="D92" s="77">
        <f t="shared" si="20"/>
        <v>1945.32104</v>
      </c>
      <c r="E92" s="72">
        <f>SUM(E93:E96)</f>
        <v>0</v>
      </c>
      <c r="F92" s="72">
        <f t="shared" ref="F92:P92" si="24">SUM(F93:F96)</f>
        <v>0</v>
      </c>
      <c r="G92" s="72">
        <f t="shared" si="24"/>
        <v>0</v>
      </c>
      <c r="H92" s="72">
        <f t="shared" si="24"/>
        <v>0</v>
      </c>
      <c r="I92" s="72">
        <f t="shared" si="24"/>
        <v>0</v>
      </c>
      <c r="J92" s="82">
        <f t="shared" si="24"/>
        <v>69.321039999999996</v>
      </c>
      <c r="K92" s="72">
        <f t="shared" si="24"/>
        <v>0</v>
      </c>
      <c r="L92" s="72">
        <f t="shared" si="24"/>
        <v>1138</v>
      </c>
      <c r="M92" s="72">
        <f t="shared" si="24"/>
        <v>738</v>
      </c>
      <c r="N92" s="72">
        <f t="shared" si="24"/>
        <v>0</v>
      </c>
      <c r="O92" s="88">
        <f t="shared" si="24"/>
        <v>0</v>
      </c>
      <c r="P92" s="96">
        <f t="shared" si="24"/>
        <v>0</v>
      </c>
    </row>
    <row r="93" spans="2:16" ht="23.25" thickBot="1">
      <c r="B93" s="114"/>
      <c r="C93" s="22" t="s">
        <v>8</v>
      </c>
      <c r="D93" s="77">
        <f t="shared" si="20"/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82">
        <v>0</v>
      </c>
      <c r="K93" s="72">
        <v>0</v>
      </c>
      <c r="L93" s="72">
        <v>0</v>
      </c>
      <c r="M93" s="72">
        <v>0</v>
      </c>
      <c r="N93" s="72">
        <v>0</v>
      </c>
      <c r="O93" s="88">
        <v>0</v>
      </c>
      <c r="P93" s="96">
        <v>0</v>
      </c>
    </row>
    <row r="94" spans="2:16" ht="23.25" thickBot="1">
      <c r="B94" s="114"/>
      <c r="C94" s="22" t="s">
        <v>9</v>
      </c>
      <c r="D94" s="77">
        <f t="shared" si="20"/>
        <v>0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82">
        <v>0</v>
      </c>
      <c r="K94" s="72">
        <v>0</v>
      </c>
      <c r="L94" s="72">
        <v>0</v>
      </c>
      <c r="M94" s="72">
        <v>0</v>
      </c>
      <c r="N94" s="72">
        <v>0</v>
      </c>
      <c r="O94" s="88">
        <v>0</v>
      </c>
      <c r="P94" s="96">
        <v>0</v>
      </c>
    </row>
    <row r="95" spans="2:16" ht="34.5" thickBot="1">
      <c r="B95" s="114"/>
      <c r="C95" s="22" t="s">
        <v>10</v>
      </c>
      <c r="D95" s="77">
        <f t="shared" si="20"/>
        <v>1945.32104</v>
      </c>
      <c r="E95" s="72">
        <v>0</v>
      </c>
      <c r="F95" s="72">
        <v>0</v>
      </c>
      <c r="G95" s="72">
        <v>0</v>
      </c>
      <c r="H95" s="72">
        <v>0</v>
      </c>
      <c r="I95" s="72">
        <v>0</v>
      </c>
      <c r="J95" s="82">
        <v>69.321039999999996</v>
      </c>
      <c r="K95" s="72">
        <v>0</v>
      </c>
      <c r="L95" s="72">
        <v>1138</v>
      </c>
      <c r="M95" s="72">
        <v>738</v>
      </c>
      <c r="N95" s="72">
        <v>0</v>
      </c>
      <c r="O95" s="88">
        <v>0</v>
      </c>
      <c r="P95" s="96">
        <v>0</v>
      </c>
    </row>
    <row r="96" spans="2:16" ht="45.75" thickBot="1">
      <c r="B96" s="115"/>
      <c r="C96" s="22" t="s">
        <v>11</v>
      </c>
      <c r="D96" s="77">
        <f t="shared" si="20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82">
        <v>0</v>
      </c>
      <c r="K96" s="72">
        <v>0</v>
      </c>
      <c r="L96" s="72">
        <v>0</v>
      </c>
      <c r="M96" s="72">
        <v>0</v>
      </c>
      <c r="N96" s="72">
        <v>0</v>
      </c>
      <c r="O96" s="88">
        <v>0</v>
      </c>
      <c r="P96" s="96">
        <v>0</v>
      </c>
    </row>
    <row r="97" spans="2:16" ht="15.75" thickBot="1">
      <c r="B97" s="151" t="s">
        <v>100</v>
      </c>
      <c r="C97" s="22" t="s">
        <v>14</v>
      </c>
      <c r="D97" s="77">
        <f t="shared" si="20"/>
        <v>100291.72700000001</v>
      </c>
      <c r="E97" s="72">
        <f>SUM(E98:E101)</f>
        <v>0</v>
      </c>
      <c r="F97" s="72">
        <f t="shared" ref="F97:P97" si="25">SUM(F98:F101)</f>
        <v>0</v>
      </c>
      <c r="G97" s="72">
        <f t="shared" si="25"/>
        <v>0</v>
      </c>
      <c r="H97" s="72">
        <f t="shared" si="25"/>
        <v>0</v>
      </c>
      <c r="I97" s="72">
        <f t="shared" si="25"/>
        <v>0</v>
      </c>
      <c r="J97" s="82">
        <f t="shared" si="25"/>
        <v>0</v>
      </c>
      <c r="K97" s="72">
        <f t="shared" si="25"/>
        <v>0</v>
      </c>
      <c r="L97" s="72">
        <f t="shared" si="25"/>
        <v>0</v>
      </c>
      <c r="M97" s="72">
        <f t="shared" si="25"/>
        <v>0</v>
      </c>
      <c r="N97" s="72">
        <f t="shared" si="25"/>
        <v>0</v>
      </c>
      <c r="O97" s="88">
        <f t="shared" si="25"/>
        <v>100291.72700000001</v>
      </c>
      <c r="P97" s="96">
        <f t="shared" si="25"/>
        <v>0</v>
      </c>
    </row>
    <row r="98" spans="2:16" ht="23.25" thickBot="1">
      <c r="B98" s="152"/>
      <c r="C98" s="22" t="s">
        <v>8</v>
      </c>
      <c r="D98" s="77">
        <f t="shared" si="20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82">
        <v>0</v>
      </c>
      <c r="K98" s="72">
        <v>0</v>
      </c>
      <c r="L98" s="72">
        <v>0</v>
      </c>
      <c r="M98" s="72">
        <v>0</v>
      </c>
      <c r="N98" s="72">
        <v>0</v>
      </c>
      <c r="O98" s="88">
        <v>0</v>
      </c>
      <c r="P98" s="36">
        <v>0</v>
      </c>
    </row>
    <row r="99" spans="2:16" ht="23.25" thickBot="1">
      <c r="B99" s="152"/>
      <c r="C99" s="22" t="s">
        <v>9</v>
      </c>
      <c r="D99" s="77">
        <f t="shared" si="20"/>
        <v>98285.892000000007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82">
        <v>0</v>
      </c>
      <c r="K99" s="72">
        <v>0</v>
      </c>
      <c r="L99" s="72">
        <v>0</v>
      </c>
      <c r="M99" s="72">
        <v>0</v>
      </c>
      <c r="N99" s="72">
        <v>0</v>
      </c>
      <c r="O99" s="88">
        <v>98285.892000000007</v>
      </c>
      <c r="P99" s="36">
        <v>0</v>
      </c>
    </row>
    <row r="100" spans="2:16" ht="34.5" thickBot="1">
      <c r="B100" s="152"/>
      <c r="C100" s="22" t="s">
        <v>10</v>
      </c>
      <c r="D100" s="77">
        <f t="shared" si="20"/>
        <v>2005.835</v>
      </c>
      <c r="E100" s="72">
        <v>0</v>
      </c>
      <c r="F100" s="72">
        <v>0</v>
      </c>
      <c r="G100" s="72">
        <v>0</v>
      </c>
      <c r="H100" s="72">
        <v>0</v>
      </c>
      <c r="I100" s="72">
        <v>0</v>
      </c>
      <c r="J100" s="82">
        <v>0</v>
      </c>
      <c r="K100" s="72">
        <v>0</v>
      </c>
      <c r="L100" s="72">
        <v>0</v>
      </c>
      <c r="M100" s="72">
        <v>0</v>
      </c>
      <c r="N100" s="72">
        <v>0</v>
      </c>
      <c r="O100" s="88">
        <v>2005.835</v>
      </c>
      <c r="P100" s="36">
        <v>0</v>
      </c>
    </row>
    <row r="101" spans="2:16" ht="45.75" thickBot="1">
      <c r="B101" s="153"/>
      <c r="C101" s="22" t="s">
        <v>11</v>
      </c>
      <c r="D101" s="77">
        <f t="shared" si="20"/>
        <v>0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82">
        <v>0</v>
      </c>
      <c r="K101" s="72">
        <v>0</v>
      </c>
      <c r="L101" s="72">
        <v>0</v>
      </c>
      <c r="M101" s="72">
        <v>0</v>
      </c>
      <c r="N101" s="72">
        <v>0</v>
      </c>
      <c r="O101" s="88">
        <v>0</v>
      </c>
      <c r="P101" s="36">
        <v>0</v>
      </c>
    </row>
    <row r="102" spans="2:16" ht="19.5" customHeight="1" thickBot="1">
      <c r="B102" s="143" t="s">
        <v>105</v>
      </c>
      <c r="C102" s="22" t="s">
        <v>14</v>
      </c>
      <c r="D102" s="77">
        <f t="shared" si="20"/>
        <v>1100</v>
      </c>
      <c r="E102" s="72">
        <f>SUM(E103:E106)</f>
        <v>0</v>
      </c>
      <c r="F102" s="72">
        <f t="shared" ref="F102:P102" si="26">SUM(F103:F106)</f>
        <v>0</v>
      </c>
      <c r="G102" s="72">
        <f t="shared" si="26"/>
        <v>0</v>
      </c>
      <c r="H102" s="72">
        <f t="shared" si="26"/>
        <v>0</v>
      </c>
      <c r="I102" s="72">
        <f t="shared" si="26"/>
        <v>0</v>
      </c>
      <c r="J102" s="82">
        <f t="shared" si="26"/>
        <v>0</v>
      </c>
      <c r="K102" s="72">
        <f t="shared" si="26"/>
        <v>0</v>
      </c>
      <c r="L102" s="72">
        <f t="shared" si="26"/>
        <v>550</v>
      </c>
      <c r="M102" s="72">
        <f t="shared" si="26"/>
        <v>550</v>
      </c>
      <c r="N102" s="72">
        <f t="shared" si="26"/>
        <v>0</v>
      </c>
      <c r="O102" s="88">
        <f t="shared" si="26"/>
        <v>0</v>
      </c>
      <c r="P102" s="96">
        <f t="shared" si="26"/>
        <v>0</v>
      </c>
    </row>
    <row r="103" spans="2:16" ht="23.25" thickBot="1">
      <c r="B103" s="114"/>
      <c r="C103" s="22" t="s">
        <v>8</v>
      </c>
      <c r="D103" s="77">
        <f t="shared" si="20"/>
        <v>0</v>
      </c>
      <c r="E103" s="72">
        <v>0</v>
      </c>
      <c r="F103" s="72">
        <v>0</v>
      </c>
      <c r="G103" s="72">
        <v>0</v>
      </c>
      <c r="H103" s="72">
        <v>0</v>
      </c>
      <c r="I103" s="72">
        <v>0</v>
      </c>
      <c r="J103" s="82">
        <v>0</v>
      </c>
      <c r="K103" s="72">
        <v>0</v>
      </c>
      <c r="L103" s="72">
        <v>0</v>
      </c>
      <c r="M103" s="72">
        <v>0</v>
      </c>
      <c r="N103" s="72">
        <v>0</v>
      </c>
      <c r="O103" s="88">
        <v>0</v>
      </c>
      <c r="P103" s="36">
        <v>0</v>
      </c>
    </row>
    <row r="104" spans="2:16" ht="23.25" thickBot="1">
      <c r="B104" s="114"/>
      <c r="C104" s="22" t="s">
        <v>9</v>
      </c>
      <c r="D104" s="77">
        <f t="shared" si="20"/>
        <v>0</v>
      </c>
      <c r="E104" s="72">
        <v>0</v>
      </c>
      <c r="F104" s="72">
        <v>0</v>
      </c>
      <c r="G104" s="72">
        <v>0</v>
      </c>
      <c r="H104" s="72">
        <v>0</v>
      </c>
      <c r="I104" s="72">
        <v>0</v>
      </c>
      <c r="J104" s="82">
        <v>0</v>
      </c>
      <c r="K104" s="72">
        <v>0</v>
      </c>
      <c r="L104" s="72">
        <v>0</v>
      </c>
      <c r="M104" s="72">
        <v>0</v>
      </c>
      <c r="N104" s="72">
        <v>0</v>
      </c>
      <c r="O104" s="88">
        <v>0</v>
      </c>
      <c r="P104" s="36">
        <v>0</v>
      </c>
    </row>
    <row r="105" spans="2:16" ht="34.5" thickBot="1">
      <c r="B105" s="114"/>
      <c r="C105" s="22" t="s">
        <v>10</v>
      </c>
      <c r="D105" s="77">
        <f t="shared" si="20"/>
        <v>1100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82">
        <v>0</v>
      </c>
      <c r="K105" s="72">
        <v>0</v>
      </c>
      <c r="L105" s="72">
        <v>550</v>
      </c>
      <c r="M105" s="72">
        <v>550</v>
      </c>
      <c r="N105" s="72">
        <v>0</v>
      </c>
      <c r="O105" s="88">
        <v>0</v>
      </c>
      <c r="P105" s="36">
        <v>0</v>
      </c>
    </row>
    <row r="106" spans="2:16" ht="45.75" thickBot="1">
      <c r="B106" s="115"/>
      <c r="C106" s="22" t="s">
        <v>11</v>
      </c>
      <c r="D106" s="77">
        <f t="shared" si="20"/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82">
        <v>0</v>
      </c>
      <c r="K106" s="72">
        <v>0</v>
      </c>
      <c r="L106" s="72">
        <v>0</v>
      </c>
      <c r="M106" s="72">
        <v>0</v>
      </c>
      <c r="N106" s="72">
        <v>0</v>
      </c>
      <c r="O106" s="88">
        <v>0</v>
      </c>
      <c r="P106" s="36">
        <v>0</v>
      </c>
    </row>
    <row r="107" spans="2:16" ht="15.75" customHeight="1" thickBot="1">
      <c r="B107" s="143" t="s">
        <v>81</v>
      </c>
      <c r="C107" s="22" t="s">
        <v>14</v>
      </c>
      <c r="D107" s="77">
        <f t="shared" si="20"/>
        <v>0</v>
      </c>
      <c r="E107" s="72">
        <f>SUM(E108:E111)</f>
        <v>0</v>
      </c>
      <c r="F107" s="72">
        <f t="shared" ref="F107:P107" si="27">SUM(F108:F111)</f>
        <v>0</v>
      </c>
      <c r="G107" s="72">
        <f t="shared" si="27"/>
        <v>0</v>
      </c>
      <c r="H107" s="72">
        <f t="shared" si="27"/>
        <v>0</v>
      </c>
      <c r="I107" s="72">
        <f t="shared" si="27"/>
        <v>0</v>
      </c>
      <c r="J107" s="82">
        <f t="shared" si="27"/>
        <v>0</v>
      </c>
      <c r="K107" s="72">
        <f t="shared" si="27"/>
        <v>0</v>
      </c>
      <c r="L107" s="72">
        <f t="shared" si="27"/>
        <v>0</v>
      </c>
      <c r="M107" s="72">
        <f t="shared" si="27"/>
        <v>0</v>
      </c>
      <c r="N107" s="72">
        <f t="shared" si="27"/>
        <v>0</v>
      </c>
      <c r="O107" s="88">
        <f t="shared" si="27"/>
        <v>0</v>
      </c>
      <c r="P107" s="96">
        <f t="shared" si="27"/>
        <v>0</v>
      </c>
    </row>
    <row r="108" spans="2:16" ht="23.25" thickBot="1">
      <c r="B108" s="114"/>
      <c r="C108" s="22" t="s">
        <v>8</v>
      </c>
      <c r="D108" s="77">
        <f t="shared" si="20"/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82">
        <v>0</v>
      </c>
      <c r="K108" s="72">
        <v>0</v>
      </c>
      <c r="L108" s="72">
        <v>0</v>
      </c>
      <c r="M108" s="72">
        <v>0</v>
      </c>
      <c r="N108" s="72">
        <v>0</v>
      </c>
      <c r="O108" s="88">
        <v>0</v>
      </c>
      <c r="P108" s="36">
        <v>0</v>
      </c>
    </row>
    <row r="109" spans="2:16" ht="23.25" thickBot="1">
      <c r="B109" s="114"/>
      <c r="C109" s="22" t="s">
        <v>9</v>
      </c>
      <c r="D109" s="77">
        <f t="shared" si="20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82">
        <v>0</v>
      </c>
      <c r="K109" s="72">
        <v>0</v>
      </c>
      <c r="L109" s="72">
        <v>0</v>
      </c>
      <c r="M109" s="72">
        <v>0</v>
      </c>
      <c r="N109" s="72">
        <v>0</v>
      </c>
      <c r="O109" s="88">
        <v>0</v>
      </c>
      <c r="P109" s="36">
        <v>0</v>
      </c>
    </row>
    <row r="110" spans="2:16" ht="34.5" thickBot="1">
      <c r="B110" s="114"/>
      <c r="C110" s="22" t="s">
        <v>10</v>
      </c>
      <c r="D110" s="77">
        <f t="shared" si="20"/>
        <v>0</v>
      </c>
      <c r="E110" s="72">
        <v>0</v>
      </c>
      <c r="F110" s="72">
        <v>0</v>
      </c>
      <c r="G110" s="72">
        <v>0</v>
      </c>
      <c r="H110" s="72">
        <v>0</v>
      </c>
      <c r="I110" s="72">
        <v>0</v>
      </c>
      <c r="J110" s="82">
        <v>0</v>
      </c>
      <c r="K110" s="72">
        <v>0</v>
      </c>
      <c r="L110" s="72">
        <v>0</v>
      </c>
      <c r="M110" s="72">
        <v>0</v>
      </c>
      <c r="N110" s="72">
        <v>0</v>
      </c>
      <c r="O110" s="88">
        <v>0</v>
      </c>
      <c r="P110" s="36">
        <v>0</v>
      </c>
    </row>
    <row r="111" spans="2:16" ht="45.75" thickBot="1">
      <c r="B111" s="115"/>
      <c r="C111" s="22" t="s">
        <v>11</v>
      </c>
      <c r="D111" s="77">
        <f t="shared" si="20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82">
        <v>0</v>
      </c>
      <c r="K111" s="72">
        <v>0</v>
      </c>
      <c r="L111" s="72">
        <v>0</v>
      </c>
      <c r="M111" s="72">
        <v>0</v>
      </c>
      <c r="N111" s="72">
        <v>0</v>
      </c>
      <c r="O111" s="88">
        <v>0</v>
      </c>
      <c r="P111" s="36">
        <v>0</v>
      </c>
    </row>
    <row r="112" spans="2:16" ht="22.5" customHeight="1" thickBot="1">
      <c r="B112" s="143" t="s">
        <v>85</v>
      </c>
      <c r="C112" s="22" t="s">
        <v>14</v>
      </c>
      <c r="D112" s="77">
        <f t="shared" si="20"/>
        <v>236953.51420000001</v>
      </c>
      <c r="E112" s="72">
        <f>SUM(E113:E116)</f>
        <v>0</v>
      </c>
      <c r="F112" s="72">
        <f t="shared" ref="F112:P112" si="28">SUM(F113:F116)</f>
        <v>0</v>
      </c>
      <c r="G112" s="72">
        <f t="shared" si="28"/>
        <v>0</v>
      </c>
      <c r="H112" s="72">
        <f t="shared" si="28"/>
        <v>0</v>
      </c>
      <c r="I112" s="72">
        <f t="shared" si="28"/>
        <v>0</v>
      </c>
      <c r="J112" s="82">
        <f t="shared" si="28"/>
        <v>0</v>
      </c>
      <c r="K112" s="72">
        <f>SUM(K113:K116)</f>
        <v>4313.72</v>
      </c>
      <c r="L112" s="72">
        <f t="shared" si="28"/>
        <v>61696.129690000002</v>
      </c>
      <c r="M112" s="63">
        <f t="shared" si="28"/>
        <v>170943.66451</v>
      </c>
      <c r="N112" s="72">
        <f t="shared" si="28"/>
        <v>0</v>
      </c>
      <c r="O112" s="88">
        <f t="shared" si="28"/>
        <v>0</v>
      </c>
      <c r="P112" s="96">
        <f t="shared" si="28"/>
        <v>0</v>
      </c>
    </row>
    <row r="113" spans="2:16" ht="23.25" thickBot="1">
      <c r="B113" s="114"/>
      <c r="C113" s="22" t="s">
        <v>8</v>
      </c>
      <c r="D113" s="77">
        <f t="shared" si="20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82">
        <v>0</v>
      </c>
      <c r="K113" s="72">
        <v>0</v>
      </c>
      <c r="L113" s="67">
        <v>0</v>
      </c>
      <c r="M113" s="72">
        <v>0</v>
      </c>
      <c r="N113" s="72">
        <v>0</v>
      </c>
      <c r="O113" s="88">
        <v>0</v>
      </c>
      <c r="P113" s="36">
        <v>0</v>
      </c>
    </row>
    <row r="114" spans="2:16" ht="23.25" thickBot="1">
      <c r="B114" s="114"/>
      <c r="C114" s="22" t="s">
        <v>9</v>
      </c>
      <c r="D114" s="77">
        <f t="shared" si="20"/>
        <v>230478.83890999999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82">
        <v>0</v>
      </c>
      <c r="K114" s="72">
        <v>4227.45</v>
      </c>
      <c r="L114" s="68">
        <v>58979.497909999998</v>
      </c>
      <c r="M114" s="72">
        <v>167271.891</v>
      </c>
      <c r="N114" s="72">
        <v>0</v>
      </c>
      <c r="O114" s="88">
        <v>0</v>
      </c>
      <c r="P114" s="36">
        <v>0</v>
      </c>
    </row>
    <row r="115" spans="2:16" ht="34.5" thickBot="1">
      <c r="B115" s="114"/>
      <c r="C115" s="22" t="s">
        <v>10</v>
      </c>
      <c r="D115" s="77">
        <f t="shared" si="20"/>
        <v>6474.6752900000001</v>
      </c>
      <c r="E115" s="72">
        <v>0</v>
      </c>
      <c r="F115" s="72">
        <v>0</v>
      </c>
      <c r="G115" s="72">
        <v>0</v>
      </c>
      <c r="H115" s="72">
        <v>0</v>
      </c>
      <c r="I115" s="72">
        <v>0</v>
      </c>
      <c r="J115" s="82">
        <v>0</v>
      </c>
      <c r="K115" s="72">
        <v>86.27</v>
      </c>
      <c r="L115" s="68">
        <v>2716.6317800000002</v>
      </c>
      <c r="M115" s="72">
        <v>3671.77351</v>
      </c>
      <c r="N115" s="72">
        <v>0</v>
      </c>
      <c r="O115" s="88">
        <v>0</v>
      </c>
      <c r="P115" s="36">
        <v>0</v>
      </c>
    </row>
    <row r="116" spans="2:16" ht="45.75" thickBot="1">
      <c r="B116" s="115"/>
      <c r="C116" s="22" t="s">
        <v>11</v>
      </c>
      <c r="D116" s="77">
        <f t="shared" si="20"/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82">
        <v>0</v>
      </c>
      <c r="K116" s="72">
        <v>0</v>
      </c>
      <c r="L116" s="72">
        <v>0</v>
      </c>
      <c r="M116" s="72">
        <v>0</v>
      </c>
      <c r="N116" s="72">
        <v>0</v>
      </c>
      <c r="O116" s="88">
        <v>0</v>
      </c>
      <c r="P116" s="36">
        <v>0</v>
      </c>
    </row>
    <row r="117" spans="2:16" ht="15.75" thickBot="1">
      <c r="B117" s="143" t="s">
        <v>87</v>
      </c>
      <c r="C117" s="22" t="s">
        <v>14</v>
      </c>
      <c r="D117" s="77">
        <f t="shared" si="20"/>
        <v>25</v>
      </c>
      <c r="E117" s="72">
        <f>SUM(E118:E122)</f>
        <v>0</v>
      </c>
      <c r="F117" s="72">
        <f t="shared" ref="F117:P117" si="29">SUM(F118:F122)</f>
        <v>0</v>
      </c>
      <c r="G117" s="72">
        <f t="shared" si="29"/>
        <v>0</v>
      </c>
      <c r="H117" s="72">
        <f t="shared" si="29"/>
        <v>0</v>
      </c>
      <c r="I117" s="72">
        <f t="shared" si="29"/>
        <v>0</v>
      </c>
      <c r="J117" s="82">
        <f t="shared" si="29"/>
        <v>0</v>
      </c>
      <c r="K117" s="72">
        <f t="shared" si="29"/>
        <v>0</v>
      </c>
      <c r="L117" s="72">
        <f t="shared" si="29"/>
        <v>25</v>
      </c>
      <c r="M117" s="72">
        <f t="shared" si="29"/>
        <v>0</v>
      </c>
      <c r="N117" s="72">
        <f t="shared" si="29"/>
        <v>0</v>
      </c>
      <c r="O117" s="88">
        <f t="shared" si="29"/>
        <v>0</v>
      </c>
      <c r="P117" s="96">
        <f t="shared" si="29"/>
        <v>0</v>
      </c>
    </row>
    <row r="118" spans="2:16" ht="23.25" thickBot="1">
      <c r="B118" s="114"/>
      <c r="C118" s="22" t="s">
        <v>8</v>
      </c>
      <c r="D118" s="77">
        <f t="shared" si="20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82">
        <v>0</v>
      </c>
      <c r="K118" s="72"/>
      <c r="L118" s="72">
        <f>SUM(M118:W118)</f>
        <v>0</v>
      </c>
      <c r="M118" s="72">
        <f t="shared" ref="M118:M120" si="30">SUM(N118:X118)</f>
        <v>0</v>
      </c>
      <c r="N118" s="72">
        <f t="shared" ref="N118:N120" si="31">SUM(P118:Y118)</f>
        <v>0</v>
      </c>
      <c r="O118" s="88">
        <v>0</v>
      </c>
      <c r="P118" s="36">
        <v>0</v>
      </c>
    </row>
    <row r="119" spans="2:16" ht="23.25" thickBot="1">
      <c r="B119" s="114"/>
      <c r="C119" s="22" t="s">
        <v>9</v>
      </c>
      <c r="D119" s="77">
        <f t="shared" si="20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82">
        <v>0</v>
      </c>
      <c r="K119" s="72">
        <v>0</v>
      </c>
      <c r="L119" s="72">
        <f>SUM(M119:W119)</f>
        <v>0</v>
      </c>
      <c r="M119" s="72">
        <f t="shared" si="30"/>
        <v>0</v>
      </c>
      <c r="N119" s="72">
        <f t="shared" si="31"/>
        <v>0</v>
      </c>
      <c r="O119" s="88">
        <v>0</v>
      </c>
      <c r="P119" s="36">
        <v>0</v>
      </c>
    </row>
    <row r="120" spans="2:16" ht="29.25" customHeight="1">
      <c r="B120" s="114"/>
      <c r="C120" s="126" t="s">
        <v>10</v>
      </c>
      <c r="D120" s="117">
        <f t="shared" si="20"/>
        <v>25</v>
      </c>
      <c r="E120" s="123">
        <v>0</v>
      </c>
      <c r="F120" s="123">
        <v>0</v>
      </c>
      <c r="G120" s="123">
        <v>0</v>
      </c>
      <c r="H120" s="123">
        <v>0</v>
      </c>
      <c r="I120" s="123">
        <v>0</v>
      </c>
      <c r="J120" s="154">
        <v>0</v>
      </c>
      <c r="K120" s="123">
        <v>0</v>
      </c>
      <c r="L120" s="123">
        <v>25</v>
      </c>
      <c r="M120" s="123">
        <f t="shared" si="30"/>
        <v>0</v>
      </c>
      <c r="N120" s="123">
        <f t="shared" si="31"/>
        <v>0</v>
      </c>
      <c r="O120" s="149">
        <v>0</v>
      </c>
      <c r="P120" s="112">
        <v>0</v>
      </c>
    </row>
    <row r="121" spans="2:16" ht="15.75" thickBot="1">
      <c r="B121" s="114"/>
      <c r="C121" s="119"/>
      <c r="D121" s="117">
        <f t="shared" si="20"/>
        <v>0</v>
      </c>
      <c r="E121" s="123"/>
      <c r="F121" s="123"/>
      <c r="G121" s="123"/>
      <c r="H121" s="123"/>
      <c r="I121" s="123"/>
      <c r="J121" s="154"/>
      <c r="K121" s="123"/>
      <c r="L121" s="123"/>
      <c r="M121" s="123"/>
      <c r="N121" s="123"/>
      <c r="O121" s="150"/>
      <c r="P121" s="113"/>
    </row>
    <row r="122" spans="2:16" ht="45.75" thickBot="1">
      <c r="B122" s="115"/>
      <c r="C122" s="22" t="s">
        <v>11</v>
      </c>
      <c r="D122" s="77">
        <f t="shared" si="20"/>
        <v>0</v>
      </c>
      <c r="E122" s="72">
        <f t="shared" ref="E122:L122" si="32">SUM(F122:P122)</f>
        <v>0</v>
      </c>
      <c r="F122" s="72">
        <f t="shared" si="32"/>
        <v>0</v>
      </c>
      <c r="G122" s="72">
        <f t="shared" si="32"/>
        <v>0</v>
      </c>
      <c r="H122" s="72">
        <f t="shared" si="32"/>
        <v>0</v>
      </c>
      <c r="I122" s="72">
        <f t="shared" si="32"/>
        <v>0</v>
      </c>
      <c r="J122" s="72">
        <f t="shared" si="32"/>
        <v>0</v>
      </c>
      <c r="K122" s="72">
        <f t="shared" si="32"/>
        <v>0</v>
      </c>
      <c r="L122" s="72">
        <f t="shared" si="32"/>
        <v>0</v>
      </c>
      <c r="M122" s="72">
        <f t="shared" ref="M122:M128" si="33">SUM(N122:X122)</f>
        <v>0</v>
      </c>
      <c r="N122" s="72">
        <f t="shared" ref="N122:N128" si="34">SUM(P122:Y122)</f>
        <v>0</v>
      </c>
      <c r="O122" s="88">
        <v>0</v>
      </c>
      <c r="P122" s="36">
        <v>0</v>
      </c>
    </row>
    <row r="123" spans="2:16" ht="15.75" thickBot="1">
      <c r="B123" s="13" t="s">
        <v>83</v>
      </c>
      <c r="C123" s="28" t="s">
        <v>14</v>
      </c>
      <c r="D123" s="77">
        <f t="shared" si="20"/>
        <v>0</v>
      </c>
      <c r="E123" s="72">
        <f>SUM(E124:E128)</f>
        <v>0</v>
      </c>
      <c r="F123" s="72">
        <f t="shared" ref="F123:P123" si="35">SUM(F124:F128)</f>
        <v>0</v>
      </c>
      <c r="G123" s="72">
        <f t="shared" si="35"/>
        <v>0</v>
      </c>
      <c r="H123" s="72">
        <f t="shared" si="35"/>
        <v>0</v>
      </c>
      <c r="I123" s="72">
        <f t="shared" si="35"/>
        <v>0</v>
      </c>
      <c r="J123" s="72">
        <f t="shared" si="35"/>
        <v>0</v>
      </c>
      <c r="K123" s="72">
        <f t="shared" si="35"/>
        <v>0</v>
      </c>
      <c r="L123" s="72">
        <f t="shared" si="35"/>
        <v>0</v>
      </c>
      <c r="M123" s="72">
        <f t="shared" si="35"/>
        <v>0</v>
      </c>
      <c r="N123" s="72">
        <f t="shared" si="35"/>
        <v>0</v>
      </c>
      <c r="O123" s="88">
        <f t="shared" si="35"/>
        <v>0</v>
      </c>
      <c r="P123" s="96">
        <f t="shared" si="35"/>
        <v>0</v>
      </c>
    </row>
    <row r="124" spans="2:16" ht="23.25" thickBot="1">
      <c r="B124" s="12" t="s">
        <v>82</v>
      </c>
      <c r="C124" s="22" t="s">
        <v>8</v>
      </c>
      <c r="D124" s="77">
        <f t="shared" si="20"/>
        <v>0</v>
      </c>
      <c r="E124" s="72">
        <f t="shared" ref="E124:L126" si="36">SUM(F124:P124)</f>
        <v>0</v>
      </c>
      <c r="F124" s="72">
        <f t="shared" si="36"/>
        <v>0</v>
      </c>
      <c r="G124" s="72">
        <f t="shared" si="36"/>
        <v>0</v>
      </c>
      <c r="H124" s="72">
        <f t="shared" si="36"/>
        <v>0</v>
      </c>
      <c r="I124" s="72">
        <f t="shared" si="36"/>
        <v>0</v>
      </c>
      <c r="J124" s="72">
        <f t="shared" si="36"/>
        <v>0</v>
      </c>
      <c r="K124" s="72">
        <f t="shared" si="36"/>
        <v>0</v>
      </c>
      <c r="L124" s="72">
        <f t="shared" si="36"/>
        <v>0</v>
      </c>
      <c r="M124" s="72">
        <f t="shared" si="33"/>
        <v>0</v>
      </c>
      <c r="N124" s="72">
        <f t="shared" si="34"/>
        <v>0</v>
      </c>
      <c r="O124" s="88">
        <v>0</v>
      </c>
      <c r="P124" s="36">
        <v>0</v>
      </c>
    </row>
    <row r="125" spans="2:16" ht="23.25" thickBot="1">
      <c r="B125" s="8"/>
      <c r="C125" s="22" t="s">
        <v>9</v>
      </c>
      <c r="D125" s="77">
        <f t="shared" si="20"/>
        <v>0</v>
      </c>
      <c r="E125" s="72">
        <f t="shared" si="36"/>
        <v>0</v>
      </c>
      <c r="F125" s="72">
        <f t="shared" si="36"/>
        <v>0</v>
      </c>
      <c r="G125" s="72">
        <f t="shared" si="36"/>
        <v>0</v>
      </c>
      <c r="H125" s="72">
        <f t="shared" si="36"/>
        <v>0</v>
      </c>
      <c r="I125" s="72">
        <f t="shared" si="36"/>
        <v>0</v>
      </c>
      <c r="J125" s="72">
        <f t="shared" si="36"/>
        <v>0</v>
      </c>
      <c r="K125" s="72">
        <f t="shared" si="36"/>
        <v>0</v>
      </c>
      <c r="L125" s="72">
        <f t="shared" si="36"/>
        <v>0</v>
      </c>
      <c r="M125" s="72">
        <f t="shared" si="33"/>
        <v>0</v>
      </c>
      <c r="N125" s="72">
        <f t="shared" si="34"/>
        <v>0</v>
      </c>
      <c r="O125" s="88">
        <v>0</v>
      </c>
      <c r="P125" s="36">
        <v>0</v>
      </c>
    </row>
    <row r="126" spans="2:16">
      <c r="B126" s="8"/>
      <c r="C126" s="126" t="s">
        <v>10</v>
      </c>
      <c r="D126" s="117">
        <f t="shared" si="20"/>
        <v>0</v>
      </c>
      <c r="E126" s="123">
        <f t="shared" si="36"/>
        <v>0</v>
      </c>
      <c r="F126" s="123">
        <f t="shared" si="36"/>
        <v>0</v>
      </c>
      <c r="G126" s="123">
        <f t="shared" si="36"/>
        <v>0</v>
      </c>
      <c r="H126" s="123">
        <f t="shared" si="36"/>
        <v>0</v>
      </c>
      <c r="I126" s="123">
        <f t="shared" si="36"/>
        <v>0</v>
      </c>
      <c r="J126" s="123">
        <f t="shared" si="36"/>
        <v>0</v>
      </c>
      <c r="K126" s="123">
        <f t="shared" si="36"/>
        <v>0</v>
      </c>
      <c r="L126" s="123">
        <f t="shared" si="36"/>
        <v>0</v>
      </c>
      <c r="M126" s="123">
        <f t="shared" si="33"/>
        <v>0</v>
      </c>
      <c r="N126" s="123">
        <f t="shared" si="34"/>
        <v>0</v>
      </c>
      <c r="O126" s="149">
        <v>0</v>
      </c>
      <c r="P126" s="112">
        <v>0</v>
      </c>
    </row>
    <row r="127" spans="2:16" ht="15.75" thickBot="1">
      <c r="B127" s="8"/>
      <c r="C127" s="119"/>
      <c r="D127" s="117">
        <f t="shared" si="20"/>
        <v>0</v>
      </c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50"/>
      <c r="P127" s="113"/>
    </row>
    <row r="128" spans="2:16" ht="45.75" thickBot="1">
      <c r="B128" s="9"/>
      <c r="C128" s="22" t="s">
        <v>11</v>
      </c>
      <c r="D128" s="37">
        <f t="shared" si="20"/>
        <v>0</v>
      </c>
      <c r="E128" s="81">
        <f t="shared" ref="E128:L128" si="37">SUM(F128:P128)</f>
        <v>0</v>
      </c>
      <c r="F128" s="81">
        <f t="shared" si="37"/>
        <v>0</v>
      </c>
      <c r="G128" s="81">
        <f t="shared" si="37"/>
        <v>0</v>
      </c>
      <c r="H128" s="81">
        <f t="shared" si="37"/>
        <v>0</v>
      </c>
      <c r="I128" s="81">
        <f t="shared" si="37"/>
        <v>0</v>
      </c>
      <c r="J128" s="81">
        <f t="shared" si="37"/>
        <v>0</v>
      </c>
      <c r="K128" s="81">
        <f t="shared" si="37"/>
        <v>0</v>
      </c>
      <c r="L128" s="81">
        <f t="shared" si="37"/>
        <v>0</v>
      </c>
      <c r="M128" s="81">
        <f t="shared" si="33"/>
        <v>0</v>
      </c>
      <c r="N128" s="81">
        <f t="shared" si="34"/>
        <v>0</v>
      </c>
      <c r="O128" s="90">
        <v>0</v>
      </c>
      <c r="P128" s="39">
        <v>0</v>
      </c>
    </row>
  </sheetData>
  <mergeCells count="52">
    <mergeCell ref="P126:P127"/>
    <mergeCell ref="P120:P121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  <mergeCell ref="B78:B81"/>
    <mergeCell ref="D5:P6"/>
    <mergeCell ref="L126:L127"/>
    <mergeCell ref="M126:M127"/>
    <mergeCell ref="N126:N127"/>
    <mergeCell ref="K126:K127"/>
    <mergeCell ref="B87:B91"/>
    <mergeCell ref="B92:B96"/>
    <mergeCell ref="B97:B101"/>
    <mergeCell ref="B102:B106"/>
    <mergeCell ref="O120:O121"/>
    <mergeCell ref="O126:O127"/>
    <mergeCell ref="D126:D127"/>
    <mergeCell ref="B43:B46"/>
    <mergeCell ref="C126:C127"/>
    <mergeCell ref="B107:B111"/>
    <mergeCell ref="C120:C121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2024-02-09T12:52:12Z</cp:lastPrinted>
  <dcterms:created xsi:type="dcterms:W3CDTF">2022-02-01T07:30:35Z</dcterms:created>
  <dcterms:modified xsi:type="dcterms:W3CDTF">2024-02-09T12:52:15Z</dcterms:modified>
</cp:coreProperties>
</file>